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CIQP\CCEI\SRR\Cancer surveillance\Ontario Cancer Statistics\2024 report\Text\Final report\EN Final\"/>
    </mc:Choice>
  </mc:AlternateContent>
  <xr:revisionPtr revIDLastSave="0" documentId="13_ncr:1_{76E15F0A-65F1-4F0F-832E-A35E00A85ADC}" xr6:coauthVersionLast="47" xr6:coauthVersionMax="47" xr10:uidLastSave="{00000000-0000-0000-0000-000000000000}"/>
  <bookViews>
    <workbookView xWindow="-110" yWindow="-110" windowWidth="19420" windowHeight="10560" xr2:uid="{8EB5C5C4-37D4-42C3-BDD9-72D4C8381CAE}"/>
  </bookViews>
  <sheets>
    <sheet name="Figure 1.1" sheetId="43" r:id="rId1"/>
    <sheet name="Figure 1.2" sheetId="33" r:id="rId2"/>
    <sheet name="Figure 1.3" sheetId="32" r:id="rId3"/>
    <sheet name="Figure 1.4" sheetId="31" r:id="rId4"/>
    <sheet name="Figure 1.5" sheetId="34" r:id="rId5"/>
    <sheet name="Figure 1.6" sheetId="35" r:id="rId6"/>
    <sheet name="Figure 1.7" sheetId="36" r:id="rId7"/>
    <sheet name="Figure 1.8" sheetId="37" r:id="rId8"/>
    <sheet name="Figure 1.9" sheetId="38" r:id="rId9"/>
    <sheet name="Figure 1.10" sheetId="39" r:id="rId10"/>
    <sheet name="Figure 1.11" sheetId="40" r:id="rId11"/>
    <sheet name="Figure 1.12" sheetId="41" r:id="rId12"/>
    <sheet name="Figure 1.13" sheetId="42" r:id="rId13"/>
    <sheet name="Figure 2.1" sheetId="55" r:id="rId14"/>
    <sheet name="Figure 2.2" sheetId="56" r:id="rId15"/>
    <sheet name="Figure 2.3" sheetId="57" r:id="rId16"/>
    <sheet name="Figure 2.4" sheetId="58" r:id="rId17"/>
    <sheet name="Figure 2.5A 2.5B" sheetId="26" r:id="rId18"/>
    <sheet name="Figure 2.6" sheetId="27" r:id="rId19"/>
    <sheet name="Figure 2.S1" sheetId="29" r:id="rId20"/>
    <sheet name="Figure 2.7" sheetId="30" r:id="rId21"/>
    <sheet name="Figure 3.1" sheetId="14" r:id="rId22"/>
    <sheet name="Figure 3.2" sheetId="53" r:id="rId23"/>
    <sheet name="Figure 3.3" sheetId="15" r:id="rId24"/>
    <sheet name="Figure 3.4" sheetId="16" r:id="rId25"/>
    <sheet name="Figures 3.5A 3.5B" sheetId="17" r:id="rId26"/>
    <sheet name="Figure 3.6" sheetId="18" r:id="rId27"/>
    <sheet name="Figure 3.S1" sheetId="19" r:id="rId28"/>
    <sheet name="Figure 3.7" sheetId="54" r:id="rId29"/>
    <sheet name="Figure 4.1" sheetId="48" r:id="rId30"/>
    <sheet name="Figure 4.S1" sheetId="50" r:id="rId31"/>
    <sheet name="Figure 4.2" sheetId="49" r:id="rId32"/>
    <sheet name="Figure 4.3" sheetId="51" r:id="rId33"/>
    <sheet name="Figure 4.4" sheetId="52" r:id="rId34"/>
    <sheet name="Figure 5.1" sheetId="46" r:id="rId35"/>
    <sheet name="Figure 5.2" sheetId="47" r:id="rId36"/>
  </sheets>
  <externalReferences>
    <externalReference r:id="rId37"/>
    <externalReference r:id="rId38"/>
  </externalReferences>
  <definedNames>
    <definedName name="_xlnm._FilterDatabase" localSheetId="12" hidden="1">'Figure 1.13'!$A$3:$C$36</definedName>
    <definedName name="_xlnm._FilterDatabase" localSheetId="18" hidden="1">'Figure 2.6'!$M$3:$R$25</definedName>
    <definedName name="_xlnm._FilterDatabase" localSheetId="26" hidden="1">'Figure 3.6'!$N$3:$R$27</definedName>
    <definedName name="_xlnm._FilterDatabase" localSheetId="28" hidden="1">'Figure 3.7'!$W$3:$AB$96</definedName>
    <definedName name="_xlnm._FilterDatabase" localSheetId="34" hidden="1">'Figure 5.1'!$A$3:$B$62</definedName>
    <definedName name="_Hlk160096097" localSheetId="28">'Figure 3.7'!#REF!</definedName>
    <definedName name="_Hlk160096296" localSheetId="28">'Figure 3.7'!$A$113</definedName>
    <definedName name="_Hlk81297340" localSheetId="20">'Figure 2.7'!$A$114</definedName>
    <definedName name="_Toc165576873" localSheetId="12">'Figure 1.13'!$A$1</definedName>
    <definedName name="_Toc167374984" localSheetId="32">'Figure 4.3'!$A$28</definedName>
    <definedName name="_Toc184832199" localSheetId="30">'Figure 4.S1'!$A$1</definedName>
    <definedName name="lookup">#REF!</definedName>
    <definedName name="OLE_LINK1" localSheetId="13">'Figure 2.1'!$A$43</definedName>
    <definedName name="_xlnm.Print_Area" localSheetId="33">'Figure 4.4'!$A$2:$M$28</definedName>
    <definedName name="_xlnm.Print_Area" localSheetId="35">'Figure 5.2'!$A$1:$S$31</definedName>
    <definedName name="_xlnm.Print_Area" localSheetId="25">'Figures 3.5A 3.5B'!$A$1:$R$36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55" l="1"/>
  <c r="A42" i="55" s="1"/>
  <c r="A4" i="55"/>
  <c r="A5" i="55" s="1"/>
  <c r="A6" i="55" s="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G73" i="54"/>
  <c r="H73" i="54"/>
  <c r="I73" i="54"/>
  <c r="D5" i="50" l="1"/>
  <c r="D6" i="50"/>
  <c r="D7" i="50"/>
  <c r="D8" i="50"/>
  <c r="D9" i="50"/>
  <c r="D10" i="50"/>
  <c r="D11" i="50"/>
  <c r="E27" i="49"/>
  <c r="D27" i="49"/>
  <c r="C27" i="49"/>
  <c r="B27" i="49"/>
  <c r="E26" i="49"/>
  <c r="D26" i="49"/>
  <c r="C26" i="49"/>
  <c r="B26" i="49"/>
  <c r="E25" i="49"/>
  <c r="D25" i="49"/>
  <c r="C25" i="49"/>
  <c r="B25" i="49"/>
  <c r="E24" i="49"/>
  <c r="D24" i="49"/>
  <c r="C24" i="49"/>
  <c r="B24" i="49"/>
  <c r="E23" i="49"/>
  <c r="D23" i="49"/>
  <c r="C23" i="49"/>
  <c r="B23" i="49"/>
  <c r="E22" i="49"/>
  <c r="D22" i="49"/>
  <c r="C22" i="49"/>
  <c r="B22" i="49"/>
  <c r="E21" i="49"/>
  <c r="D21" i="49"/>
  <c r="C21" i="49"/>
  <c r="B21" i="49"/>
  <c r="E20" i="49"/>
  <c r="D20" i="49"/>
  <c r="C20" i="49"/>
  <c r="B20" i="49"/>
  <c r="E19" i="49"/>
  <c r="D19" i="49"/>
  <c r="C19" i="49"/>
  <c r="B19" i="49"/>
  <c r="E18" i="49"/>
  <c r="D18" i="49"/>
  <c r="C18" i="49"/>
  <c r="B18" i="49"/>
  <c r="E17" i="49"/>
  <c r="D17" i="49"/>
  <c r="C17" i="49"/>
  <c r="B17" i="49"/>
  <c r="E16" i="49"/>
  <c r="D16" i="49"/>
  <c r="C16" i="49"/>
  <c r="B16" i="49"/>
  <c r="E15" i="49"/>
  <c r="D15" i="49"/>
  <c r="C15" i="49"/>
  <c r="B15" i="49"/>
  <c r="E14" i="49"/>
  <c r="D14" i="49"/>
  <c r="C14" i="49"/>
  <c r="B14" i="49"/>
  <c r="E13" i="49"/>
  <c r="D13" i="49"/>
  <c r="C13" i="49"/>
  <c r="B13" i="49"/>
  <c r="E12" i="49"/>
  <c r="D12" i="49"/>
  <c r="C12" i="49"/>
  <c r="B12" i="49"/>
  <c r="E11" i="49"/>
  <c r="D11" i="49"/>
  <c r="C11" i="49"/>
  <c r="B11" i="49"/>
  <c r="E10" i="49"/>
  <c r="D10" i="49"/>
  <c r="C10" i="49"/>
  <c r="B10" i="49"/>
  <c r="E9" i="49"/>
  <c r="D9" i="49"/>
  <c r="C9" i="49"/>
  <c r="B9" i="49"/>
  <c r="E8" i="49"/>
  <c r="D8" i="49"/>
  <c r="C8" i="49"/>
  <c r="B8" i="49"/>
  <c r="E7" i="49"/>
  <c r="D7" i="49"/>
  <c r="C7" i="49"/>
  <c r="B7" i="49"/>
  <c r="E6" i="49"/>
  <c r="D6" i="49"/>
  <c r="C6" i="49"/>
  <c r="B6" i="49"/>
  <c r="E5" i="49"/>
  <c r="D5" i="49"/>
  <c r="C5" i="49"/>
  <c r="B5" i="49"/>
  <c r="E4" i="49"/>
  <c r="D4" i="49"/>
  <c r="C4" i="49"/>
  <c r="B4" i="49"/>
  <c r="C24" i="47"/>
  <c r="C23" i="47"/>
  <c r="C22" i="47"/>
  <c r="C21" i="47"/>
  <c r="C20" i="47"/>
  <c r="C19" i="47"/>
  <c r="C18" i="47"/>
  <c r="C17" i="47"/>
  <c r="C16" i="47"/>
  <c r="C15" i="47"/>
  <c r="C14" i="47"/>
  <c r="C13" i="47"/>
  <c r="C12" i="47"/>
  <c r="C11" i="47"/>
  <c r="C10" i="47"/>
  <c r="C9" i="47"/>
  <c r="C8" i="47"/>
  <c r="C7" i="47"/>
  <c r="C6" i="47"/>
  <c r="C5" i="47"/>
  <c r="C4" i="47"/>
  <c r="B62" i="46"/>
  <c r="B61" i="46"/>
  <c r="B60" i="46"/>
  <c r="B59" i="46"/>
  <c r="B58" i="46"/>
  <c r="B57" i="46"/>
  <c r="B56" i="46"/>
  <c r="B55" i="46"/>
  <c r="B54" i="46"/>
  <c r="B53" i="46"/>
  <c r="B52" i="46"/>
  <c r="B51" i="46"/>
  <c r="B50" i="46"/>
  <c r="B49" i="46"/>
  <c r="B48" i="46"/>
  <c r="B47" i="46"/>
  <c r="B46" i="46"/>
  <c r="B45" i="46"/>
  <c r="B44" i="46"/>
  <c r="B43" i="46"/>
  <c r="B42" i="46"/>
  <c r="B41" i="46"/>
  <c r="B40" i="46"/>
  <c r="B39" i="46"/>
  <c r="B38" i="46"/>
  <c r="B37" i="46"/>
  <c r="B36" i="46"/>
  <c r="B35" i="46"/>
  <c r="B34" i="46"/>
  <c r="B33" i="46"/>
  <c r="B32" i="46"/>
  <c r="B31" i="46"/>
  <c r="B30" i="46"/>
  <c r="B29" i="46"/>
  <c r="B28" i="46"/>
  <c r="B27" i="46"/>
  <c r="B26" i="46"/>
  <c r="B25" i="46"/>
  <c r="B24" i="46"/>
  <c r="B23" i="46"/>
  <c r="B21" i="46"/>
  <c r="B20" i="46"/>
  <c r="B18" i="46"/>
  <c r="B17" i="46"/>
  <c r="B16" i="46"/>
  <c r="B15" i="46"/>
  <c r="B11" i="46"/>
  <c r="B10" i="46"/>
  <c r="B9" i="46"/>
  <c r="B8" i="46"/>
  <c r="B7" i="46"/>
  <c r="B6" i="46"/>
  <c r="B5" i="46"/>
  <c r="B4" i="46"/>
  <c r="H73" i="30" l="1"/>
  <c r="G73" i="30"/>
  <c r="A6" i="17" l="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B4" i="15" l="1"/>
  <c r="C9" i="15" s="1"/>
  <c r="C5" i="15" l="1"/>
  <c r="C6" i="15"/>
  <c r="C7" i="15"/>
  <c r="C8" i="15"/>
  <c r="C10" i="15"/>
  <c r="C4" i="15"/>
</calcChain>
</file>

<file path=xl/sharedStrings.xml><?xml version="1.0" encoding="utf-8"?>
<sst xmlns="http://schemas.openxmlformats.org/spreadsheetml/2006/main" count="1495" uniqueCount="764">
  <si>
    <t>Public health unit ID</t>
  </si>
  <si>
    <t>Public health unit name</t>
  </si>
  <si>
    <t>Age-standardized incidence ratio (95% Confidence interval)</t>
  </si>
  <si>
    <t>The District of Algoma Health Unit</t>
  </si>
  <si>
    <t>689.5 (483.4—895.5)</t>
  </si>
  <si>
    <t>Brant County Health Unit</t>
  </si>
  <si>
    <t>1380.2 (1079.6—1680.7)</t>
  </si>
  <si>
    <t>Durham Regional Health Unit</t>
  </si>
  <si>
    <t>1701.3 (1545.4—1857.3)</t>
  </si>
  <si>
    <t>Grey Bruce Health Unit</t>
  </si>
  <si>
    <t>793.1 (606.0—980.2)</t>
  </si>
  <si>
    <t>Haldimand-Norfolk Health Unit</t>
  </si>
  <si>
    <t>1414.3 (1104.4—1724.2)</t>
  </si>
  <si>
    <t>Haliburton, Kawartha, Pine Ridge District Health Unit</t>
  </si>
  <si>
    <t>660.6 (498.8—822.5)</t>
  </si>
  <si>
    <t>Halton Regional Health Unit</t>
  </si>
  <si>
    <t>1651.3 (1485.7—1816.9)</t>
  </si>
  <si>
    <t>City of Hamilton Health Unit</t>
  </si>
  <si>
    <t>2315.3 (2115.9—2514.6)</t>
  </si>
  <si>
    <t>Hastings and Prince Edward Counties Health Unit</t>
  </si>
  <si>
    <t>679.3 (501.4—857.3)</t>
  </si>
  <si>
    <t>Huron Perth Health Unit</t>
  </si>
  <si>
    <t>982.4 (737.9—1227.0)</t>
  </si>
  <si>
    <t>Chatham-Kent Health Unit</t>
  </si>
  <si>
    <t>1134.8 (832.2—1437.5)</t>
  </si>
  <si>
    <t>Kingston, Frontenac and Lennox and Addington Health Unit</t>
  </si>
  <si>
    <t>683.1 (511.7—854.5)</t>
  </si>
  <si>
    <t>Lambton Health Unit</t>
  </si>
  <si>
    <t>1922.4 (1568.0—2276.9)</t>
  </si>
  <si>
    <t>Leeds, Grenville and Lanark District Health Unit</t>
  </si>
  <si>
    <t>722.5 (549.5—895.5)</t>
  </si>
  <si>
    <t>Middlesex-London Health Unit</t>
  </si>
  <si>
    <t>1273.1 (1113.4—1432.9)</t>
  </si>
  <si>
    <t>Niagara Regional Area Health Unit</t>
  </si>
  <si>
    <t>1950 (1764.2—2135.8)</t>
  </si>
  <si>
    <t>North Bay Parry Sound District Health Unit</t>
  </si>
  <si>
    <t>504.3 (326.8—681.8)</t>
  </si>
  <si>
    <t>Northwestern Health Unit</t>
  </si>
  <si>
    <t>570.0 (271.4—868.6)</t>
  </si>
  <si>
    <t>City of Ottawa Health Unit</t>
  </si>
  <si>
    <t>1399.5 (1280.9—1518.1)</t>
  </si>
  <si>
    <t>Southwestern Health Unit</t>
  </si>
  <si>
    <t>1404.7 (1158.5—1651.0)</t>
  </si>
  <si>
    <t>Peel Regional Health Unit</t>
  </si>
  <si>
    <t>3381.5 (3216.7—3546.4)</t>
  </si>
  <si>
    <t>Peterborough County-City Health Unit</t>
  </si>
  <si>
    <t>791.0 (583.8—998.1)</t>
  </si>
  <si>
    <t>Porcupine Health Unit</t>
  </si>
  <si>
    <t>943.1 (626.1—1260.1)</t>
  </si>
  <si>
    <t>Renfrew County and District Health Unit</t>
  </si>
  <si>
    <t>669.5 (441.1—898.0)</t>
  </si>
  <si>
    <t>The Eastern Ontario Health Unit</t>
  </si>
  <si>
    <t>1566.8 (1315.2—1818.4)</t>
  </si>
  <si>
    <t>Simcoe Muskoka District Health Unit</t>
  </si>
  <si>
    <t>1206.6 (1072.9—1340.2)</t>
  </si>
  <si>
    <t>Sudbury and District Health Unit</t>
  </si>
  <si>
    <t>917.8 (719.2—1116.5)</t>
  </si>
  <si>
    <t>Thunder Bay District Health Unit</t>
  </si>
  <si>
    <t>948.8 (723.3—1174.3)</t>
  </si>
  <si>
    <t>Timiskaming Health Unit</t>
  </si>
  <si>
    <t>516.9 (158.7—875.1)</t>
  </si>
  <si>
    <t>Waterloo Health Unit</t>
  </si>
  <si>
    <t>1652.2 (1477.6—1826.8)</t>
  </si>
  <si>
    <t>Wellington-Dufferin-Guelph Health Unit</t>
  </si>
  <si>
    <t>1316.8 (1104.6—1528.9)</t>
  </si>
  <si>
    <t>Windsor-Essex County Health Unit</t>
  </si>
  <si>
    <t>2598.5 (2360.3—2836.7)</t>
  </si>
  <si>
    <t>York Regional Health Unit</t>
  </si>
  <si>
    <t>2551.3 (2405.0—2697.7)</t>
  </si>
  <si>
    <t>City of Toronto Health Unit</t>
  </si>
  <si>
    <t>2998.4 (2894.5—3102.2)</t>
  </si>
  <si>
    <t>Difference in number of new cases vs. 2019</t>
  </si>
  <si>
    <t>Year of diagnosis</t>
  </si>
  <si>
    <t>Total (2020-2022)</t>
  </si>
  <si>
    <t>Month of diagnosis</t>
  </si>
  <si>
    <t>New cases</t>
  </si>
  <si>
    <t>Jan</t>
  </si>
  <si>
    <t>Feb</t>
  </si>
  <si>
    <t>Mar</t>
  </si>
  <si>
    <t>Apr</t>
  </si>
  <si>
    <t>May</t>
  </si>
  <si>
    <t>Jun</t>
  </si>
  <si>
    <t>Jul</t>
  </si>
  <si>
    <t>Aug</t>
  </si>
  <si>
    <t>Sep</t>
  </si>
  <si>
    <t>Oct</t>
  </si>
  <si>
    <t>Nov</t>
  </si>
  <si>
    <t>Dec</t>
  </si>
  <si>
    <t>Per cent difference in new cases compared to 2019 (%)</t>
  </si>
  <si>
    <t>Cancer type</t>
  </si>
  <si>
    <t>Cancer Type</t>
  </si>
  <si>
    <t>Year</t>
  </si>
  <si>
    <t>Number of staged new cases</t>
  </si>
  <si>
    <t>Per cent of staged new cases – Stage 1</t>
  </si>
  <si>
    <t>Per cent of staged new cases – Stage 2</t>
  </si>
  <si>
    <t>Per cent of staged new cases – Stage 3</t>
  </si>
  <si>
    <t>Per cent of staged new cases – Stage 4</t>
  </si>
  <si>
    <t>Prostate</t>
  </si>
  <si>
    <t>Lung</t>
  </si>
  <si>
    <t>Colorectal</t>
  </si>
  <si>
    <t>Cervix</t>
  </si>
  <si>
    <t>Breast (female)</t>
  </si>
  <si>
    <t>Population</t>
  </si>
  <si>
    <t>Crude rate per 1,000 (95% CI)</t>
  </si>
  <si>
    <t xml:space="preserve">Age-standardized rate per 1,000 (95% CI) </t>
  </si>
  <si>
    <t>People with cancer (diagnosed 2015 to 2020)</t>
  </si>
  <si>
    <t>12.9 (12.3-13.5)</t>
  </si>
  <si>
    <t>6.8 (6.0-7.6)</t>
  </si>
  <si>
    <t>General population (excluding people with cancer diagnosed 2015 to 2020)</t>
  </si>
  <si>
    <t>2.6 (2.6-2.6)</t>
  </si>
  <si>
    <t>3.3 (3.3-3.4)</t>
  </si>
  <si>
    <t>Year of death</t>
  </si>
  <si>
    <t>Month of death</t>
  </si>
  <si>
    <t>Number of deaths</t>
  </si>
  <si>
    <t>Per cent difference in number of deaths</t>
  </si>
  <si>
    <t>Year and month of death</t>
  </si>
  <si>
    <t>Observed number of deaths</t>
  </si>
  <si>
    <t>Upper 95% predicition interval of expected number of deaths</t>
  </si>
  <si>
    <t>Expected number of deaths</t>
  </si>
  <si>
    <r>
      <rPr>
        <b/>
        <sz val="12"/>
        <color theme="1"/>
        <rFont val="Calibri"/>
        <family val="2"/>
        <scheme val="minor"/>
      </rPr>
      <t xml:space="preserve">Figure 1.10 </t>
    </r>
    <r>
      <rPr>
        <sz val="12"/>
        <color theme="1"/>
        <rFont val="Calibri"/>
        <family val="2"/>
        <scheme val="minor"/>
      </rPr>
      <t xml:space="preserve">Premature mortality rate among people with cancer, Ontario, pre-COVID-19 pandemic (2017) and first year of the pandemic (2020) </t>
    </r>
  </si>
  <si>
    <t>Crude Rate</t>
  </si>
  <si>
    <t>Age-standardized Rate</t>
  </si>
  <si>
    <t>All cancers combined (2020)</t>
  </si>
  <si>
    <t>97.1 (95.4-98.8)</t>
  </si>
  <si>
    <t>55.3 (52.8-57.8)</t>
  </si>
  <si>
    <t>Crude</t>
  </si>
  <si>
    <t>All cancers combined (2017)</t>
  </si>
  <si>
    <t>95.3 (93.6-97.0)</t>
  </si>
  <si>
    <t>54.0 (51.7-56.3)</t>
  </si>
  <si>
    <t>Age-standardized</t>
  </si>
  <si>
    <r>
      <rPr>
        <b/>
        <sz val="12"/>
        <color theme="1"/>
        <rFont val="Calibri"/>
        <family val="2"/>
        <scheme val="minor"/>
      </rPr>
      <t xml:space="preserve">Figure 1.11 </t>
    </r>
    <r>
      <rPr>
        <sz val="12"/>
        <color theme="1"/>
        <rFont val="Calibri"/>
        <family val="2"/>
        <scheme val="minor"/>
      </rPr>
      <t xml:space="preserve">Premature mortality rate among people with cancer by COVID-19 status, Ontario, 2020 </t>
    </r>
  </si>
  <si>
    <t>All cancers combined and COVID-19 positive (2020)</t>
  </si>
  <si>
    <t>104.2 (85.8-125.4)</t>
  </si>
  <si>
    <t>53.5 (33.8-73.1)</t>
  </si>
  <si>
    <t>All cancers combined and COVID-19 negative/not-tested (2020)</t>
  </si>
  <si>
    <t>97.0 (95.3-98.8)</t>
  </si>
  <si>
    <t>55.4 (52.8-57.9)</t>
  </si>
  <si>
    <t>Relative survival ratio (%)</t>
  </si>
  <si>
    <t>All cancers</t>
  </si>
  <si>
    <t>Bladder</t>
  </si>
  <si>
    <t>Brain</t>
  </si>
  <si>
    <t>Leukemia</t>
  </si>
  <si>
    <t>Melanoma</t>
  </si>
  <si>
    <t>Non-Hodgkin lymphoma</t>
  </si>
  <si>
    <t>Notes:</t>
  </si>
  <si>
    <t>Uterus</t>
  </si>
  <si>
    <r>
      <rPr>
        <b/>
        <sz val="12"/>
        <color rgb="FF000000"/>
        <rFont val="Calibri"/>
        <family val="2"/>
        <scheme val="minor"/>
      </rPr>
      <t>Figure 1.13</t>
    </r>
    <r>
      <rPr>
        <sz val="12"/>
        <color rgb="FF000000"/>
        <rFont val="Calibri"/>
        <family val="2"/>
        <scheme val="minor"/>
      </rPr>
      <t xml:space="preserve"> Age-standardized two-year relative survival ratios by selected cancer types, Ontario, 2018 to 2020</t>
    </r>
  </si>
  <si>
    <r>
      <rPr>
        <b/>
        <sz val="12"/>
        <color theme="1"/>
        <rFont val="Calibri"/>
        <family val="2"/>
        <scheme val="minor"/>
      </rPr>
      <t>Figure 2.1</t>
    </r>
    <r>
      <rPr>
        <sz val="12"/>
        <color theme="1"/>
        <rFont val="Calibri"/>
        <family val="2"/>
        <scheme val="minor"/>
      </rPr>
      <t xml:space="preserve"> Incidence counts and age-standardized rates for all ca</t>
    </r>
    <r>
      <rPr>
        <sz val="12"/>
        <rFont val="Calibri"/>
        <family val="2"/>
        <scheme val="minor"/>
      </rPr>
      <t>ncers combined, Ontario, 1986 to</t>
    </r>
    <r>
      <rPr>
        <sz val="12"/>
        <color theme="1"/>
        <rFont val="Calibri"/>
        <family val="2"/>
        <scheme val="minor"/>
      </rPr>
      <t xml:space="preserve"> 2024</t>
    </r>
  </si>
  <si>
    <t>Incidence rate</t>
  </si>
  <si>
    <t xml:space="preserve">  </t>
  </si>
  <si>
    <r>
      <t>Analysis by:</t>
    </r>
    <r>
      <rPr>
        <sz val="12"/>
        <color theme="1"/>
        <rFont val="Calibri"/>
        <family val="2"/>
        <scheme val="minor"/>
      </rPr>
      <t> Surveillance, Ontario Health (Cancer Care Ontario)</t>
    </r>
  </si>
  <si>
    <r>
      <t>Data source:</t>
    </r>
    <r>
      <rPr>
        <sz val="12"/>
        <color theme="1"/>
        <rFont val="Calibri"/>
        <family val="2"/>
        <scheme val="minor"/>
      </rPr>
      <t> Ontario Cancer Registry (December 2022), Ontario Health (Cancer Care Ontario)</t>
    </r>
  </si>
  <si>
    <r>
      <rPr>
        <b/>
        <sz val="12"/>
        <color theme="1"/>
        <rFont val="Calibri"/>
        <family val="2"/>
        <scheme val="minor"/>
      </rPr>
      <t>Figure 2.2</t>
    </r>
    <r>
      <rPr>
        <sz val="12"/>
        <color theme="1"/>
        <rFont val="Calibri"/>
        <family val="2"/>
        <scheme val="minor"/>
      </rPr>
      <t xml:space="preserve"> Incidence counts and age-standardized rates by binary sex for all cancers combined, Ontario, 1986 to 2024</t>
    </r>
  </si>
  <si>
    <t>New cases – males</t>
  </si>
  <si>
    <t>Incidence rate – males</t>
  </si>
  <si>
    <t>New cases – females</t>
  </si>
  <si>
    <t>Incidence rate – females</t>
  </si>
  <si>
    <t>Additional cases due to aging</t>
  </si>
  <si>
    <t>Additional cases due to population growth</t>
  </si>
  <si>
    <t xml:space="preserve">Additional cases due to change in cancer risk
</t>
  </si>
  <si>
    <t>Baseline cancer incidence in 1986</t>
  </si>
  <si>
    <t>Note:</t>
  </si>
  <si>
    <r>
      <t>Analysis by:</t>
    </r>
    <r>
      <rPr>
        <sz val="12"/>
        <color theme="1"/>
        <rFont val="Calibri"/>
        <family val="2"/>
        <scheme val="minor"/>
      </rPr>
      <t xml:space="preserve"> Surveillance, Ontario Health (Cancer Care Ontario)</t>
    </r>
  </si>
  <si>
    <r>
      <t>Data source:</t>
    </r>
    <r>
      <rPr>
        <sz val="12"/>
        <color theme="1"/>
        <rFont val="Calibri"/>
        <family val="2"/>
        <scheme val="minor"/>
      </rPr>
      <t xml:space="preserve"> Ontario Cancer Registry (December 2022), Ontario Health (Cancer Care Ontario)</t>
    </r>
  </si>
  <si>
    <t>Males</t>
  </si>
  <si>
    <t>Females</t>
  </si>
  <si>
    <t>All other cancer types</t>
  </si>
  <si>
    <t>Larynx</t>
  </si>
  <si>
    <t>Hodgkin lymphoma</t>
  </si>
  <si>
    <t>Testis</t>
  </si>
  <si>
    <t>Esophagus</t>
  </si>
  <si>
    <t>Liver</t>
  </si>
  <si>
    <t>Stomach</t>
  </si>
  <si>
    <t>Oral cavity and pharynx</t>
  </si>
  <si>
    <t>Myeloma</t>
  </si>
  <si>
    <t>Kidney</t>
  </si>
  <si>
    <t>Pancreas</t>
  </si>
  <si>
    <t>Ovary</t>
  </si>
  <si>
    <t>Thyroid</t>
  </si>
  <si>
    <r>
      <t xml:space="preserve">Figure 2.5A </t>
    </r>
    <r>
      <rPr>
        <sz val="12"/>
        <color theme="1"/>
        <rFont val="Calibri"/>
        <family val="2"/>
        <scheme val="minor"/>
      </rPr>
      <t>Age-standardized incidence rates by cancer type for four most common cancers, Ontario, 1986 to 2020</t>
    </r>
  </si>
  <si>
    <r>
      <t xml:space="preserve">Figure 2.5B </t>
    </r>
    <r>
      <rPr>
        <sz val="12"/>
        <color theme="1"/>
        <rFont val="Calibri"/>
        <family val="2"/>
        <scheme val="minor"/>
      </rPr>
      <t>Age-standardized incidence rates by cancer type for cancers with notably increasing or decreasing recent trends, Ontario, 1986 to 2020</t>
    </r>
  </si>
  <si>
    <t>Oral Cavity and Pharynx</t>
  </si>
  <si>
    <t>Male</t>
  </si>
  <si>
    <t>Female</t>
  </si>
  <si>
    <t>n/a</t>
  </si>
  <si>
    <t xml:space="preserve">
</t>
  </si>
  <si>
    <r>
      <t>Symbol:</t>
    </r>
    <r>
      <rPr>
        <sz val="12"/>
        <color theme="1"/>
        <rFont val="Calibri"/>
        <family val="2"/>
        <scheme val="minor"/>
      </rPr>
      <t xml:space="preserve"> *Statistically significant trend</t>
    </r>
  </si>
  <si>
    <t>ASIR</t>
  </si>
  <si>
    <t>ASIR 95% CI</t>
  </si>
  <si>
    <t>124.2–157.6</t>
  </si>
  <si>
    <t>114.5–146.3</t>
  </si>
  <si>
    <t>149.2–184.7</t>
  </si>
  <si>
    <t>134.7–168.4</t>
  </si>
  <si>
    <t>120.8–152.5</t>
  </si>
  <si>
    <t>140.3–174</t>
  </si>
  <si>
    <t>128.7–160.8</t>
  </si>
  <si>
    <t>136.3–169.2</t>
  </si>
  <si>
    <t>136.8–169.5</t>
  </si>
  <si>
    <t>135.1–167.6</t>
  </si>
  <si>
    <t>144.4–178</t>
  </si>
  <si>
    <t>134.6–167.2</t>
  </si>
  <si>
    <t>139.6–172.7</t>
  </si>
  <si>
    <t>131.6–163.6</t>
  </si>
  <si>
    <t>126.5–158.2</t>
  </si>
  <si>
    <t>141–174.5</t>
  </si>
  <si>
    <t>139.4–172.9</t>
  </si>
  <si>
    <t>134.2–167.1</t>
  </si>
  <si>
    <t>144.4–178.4</t>
  </si>
  <si>
    <t>142.2–176.1</t>
  </si>
  <si>
    <t>156.2–191.6</t>
  </si>
  <si>
    <t>152.2–187.1</t>
  </si>
  <si>
    <t>166.9–203.4</t>
  </si>
  <si>
    <t>149.9–184.6</t>
  </si>
  <si>
    <t>167–203.6</t>
  </si>
  <si>
    <t>164.8–201.1</t>
  </si>
  <si>
    <t>170.1–207</t>
  </si>
  <si>
    <t>181.2–219.3</t>
  </si>
  <si>
    <t>Time period</t>
  </si>
  <si>
    <t>APC (%)</t>
  </si>
  <si>
    <t>159.8–195.4</t>
  </si>
  <si>
    <t>1988–2005</t>
  </si>
  <si>
    <t>161.2–196.9</t>
  </si>
  <si>
    <t>2005–2015</t>
  </si>
  <si>
    <t>2.1*</t>
  </si>
  <si>
    <t>159.2–194.5</t>
  </si>
  <si>
    <t>2015–2022</t>
  </si>
  <si>
    <t>-2.2*</t>
  </si>
  <si>
    <t>160.6–195.9</t>
  </si>
  <si>
    <t>156.1–191.1</t>
  </si>
  <si>
    <r>
      <t>Abbreviations:</t>
    </r>
    <r>
      <rPr>
        <sz val="12"/>
        <color theme="1"/>
        <rFont val="Calibri"/>
        <family val="2"/>
        <scheme val="minor"/>
      </rPr>
      <t xml:space="preserve"> </t>
    </r>
  </si>
  <si>
    <t>154.2–189.1</t>
  </si>
  <si>
    <t>146.2–180.1</t>
  </si>
  <si>
    <r>
      <t>Analysis by:</t>
    </r>
    <r>
      <rPr>
        <sz val="12"/>
        <color theme="1"/>
        <rFont val="Calibri"/>
        <family val="2"/>
        <scheme val="minor"/>
      </rPr>
      <t xml:space="preserve"> Health Analytics, Pediatric Oncology Group of Ontario</t>
    </r>
  </si>
  <si>
    <r>
      <t>Data source:</t>
    </r>
    <r>
      <rPr>
        <sz val="12"/>
        <color theme="1"/>
        <rFont val="Calibri"/>
        <family val="2"/>
        <scheme val="minor"/>
      </rPr>
      <t xml:space="preserve"> POGONIS (May 11, 2023), Pediatric Oncology Group of Ontario</t>
    </r>
  </si>
  <si>
    <t>Males and females combined</t>
  </si>
  <si>
    <t>Ages 0 to 39</t>
  </si>
  <si>
    <t>Ages 40 to 59</t>
  </si>
  <si>
    <t>Ages 60 to 79</t>
  </si>
  <si>
    <t>Age 80 and older</t>
  </si>
  <si>
    <t>Age group</t>
  </si>
  <si>
    <t>Period</t>
  </si>
  <si>
    <t>APC</t>
  </si>
  <si>
    <t>1986–2001</t>
  </si>
  <si>
    <t>0.4*</t>
  </si>
  <si>
    <t>2001–2015</t>
  </si>
  <si>
    <t>1.5*</t>
  </si>
  <si>
    <t>2015–2019</t>
  </si>
  <si>
    <t>-1.7*</t>
  </si>
  <si>
    <t>1986–2007</t>
  </si>
  <si>
    <t>0.5*</t>
  </si>
  <si>
    <t>2007–2019</t>
  </si>
  <si>
    <t>-0.6*</t>
  </si>
  <si>
    <t>1986–1992</t>
  </si>
  <si>
    <t>1992–2007</t>
  </si>
  <si>
    <t>0.2</t>
  </si>
  <si>
    <t>2007–2013</t>
  </si>
  <si>
    <t>-2.3*</t>
  </si>
  <si>
    <t>2013–2019</t>
  </si>
  <si>
    <t>-0.5</t>
  </si>
  <si>
    <t>1986–2015</t>
  </si>
  <si>
    <t>-0.2*</t>
  </si>
  <si>
    <t>-1.4</t>
  </si>
  <si>
    <t>1986–2019</t>
  </si>
  <si>
    <t>0.1</t>
  </si>
  <si>
    <t>0.6*</t>
  </si>
  <si>
    <t>-1.3*</t>
  </si>
  <si>
    <t>1.8*</t>
  </si>
  <si>
    <t>0.0</t>
  </si>
  <si>
    <t>-3.9*</t>
  </si>
  <si>
    <t>-0.6</t>
  </si>
  <si>
    <t>1986–2011</t>
  </si>
  <si>
    <t>-1.0*</t>
  </si>
  <si>
    <t>2011–2019</t>
  </si>
  <si>
    <t>-0.7</t>
  </si>
  <si>
    <t>1992–2014</t>
  </si>
  <si>
    <t>1.6*</t>
  </si>
  <si>
    <t>2014–2019</t>
  </si>
  <si>
    <t>-0.8</t>
  </si>
  <si>
    <t>1986–1991</t>
  </si>
  <si>
    <t>1.3</t>
  </si>
  <si>
    <t>1991–1995</t>
  </si>
  <si>
    <t>1995–1999</t>
  </si>
  <si>
    <t>1999–2019</t>
  </si>
  <si>
    <t>-0.2</t>
  </si>
  <si>
    <t>0.2*</t>
  </si>
  <si>
    <t>-1.0</t>
  </si>
  <si>
    <t xml:space="preserve">Notes: </t>
  </si>
  <si>
    <t>Deaths</t>
  </si>
  <si>
    <t>Mortality rate</t>
  </si>
  <si>
    <r>
      <t>Data source:</t>
    </r>
    <r>
      <rPr>
        <sz val="12"/>
        <color theme="1"/>
        <rFont val="Calibri"/>
        <family val="2"/>
        <scheme val="minor"/>
      </rPr>
      <t> Ontario Cancer Registry (February 2023), Ontario Health (Cancer Care Ontario)</t>
    </r>
  </si>
  <si>
    <t>Deaths – males</t>
  </si>
  <si>
    <t>Mortality rate – males</t>
  </si>
  <si>
    <t>Deaths – females</t>
  </si>
  <si>
    <t>Mortality rate – females</t>
  </si>
  <si>
    <t>Cause of death</t>
  </si>
  <si>
    <t>Percentage of deaths</t>
  </si>
  <si>
    <t>All other causes</t>
  </si>
  <si>
    <t>Cancer (malignant neoplasms)</t>
  </si>
  <si>
    <t>Diseases of the heart</t>
  </si>
  <si>
    <t>Accidents (unintentional injuries)</t>
  </si>
  <si>
    <t>Cerebrovascular diseases</t>
  </si>
  <si>
    <t>COVID-19</t>
  </si>
  <si>
    <t>Chronic lower respiratory diseases</t>
  </si>
  <si>
    <t xml:space="preserve">Note: </t>
  </si>
  <si>
    <r>
      <t>Data source:</t>
    </r>
    <r>
      <rPr>
        <sz val="12"/>
        <color theme="1"/>
        <rFont val="Calibri"/>
        <family val="2"/>
        <scheme val="minor"/>
      </rPr>
      <t xml:space="preserve"> Statistics Canada. Table 13-10-0801-01 Leading causes of death, total population (age standardization using 2011 population)</t>
    </r>
  </si>
  <si>
    <t>All other types</t>
  </si>
  <si>
    <t>Hodgkin Lymphoma</t>
  </si>
  <si>
    <r>
      <t>Data source:</t>
    </r>
    <r>
      <rPr>
        <sz val="12"/>
        <color theme="1"/>
        <rFont val="Calibri"/>
        <family val="2"/>
        <scheme val="minor"/>
      </rPr>
      <t xml:space="preserve"> Ontario Cancer Registry (February 2023), Ontario Health (Cancer Care Ontario)</t>
    </r>
  </si>
  <si>
    <r>
      <t>Notes</t>
    </r>
    <r>
      <rPr>
        <sz val="12"/>
        <color theme="1"/>
        <rFont val="Calibri"/>
        <family val="2"/>
        <scheme val="minor"/>
      </rPr>
      <t>:</t>
    </r>
  </si>
  <si>
    <t>Spotlight: Childhood Cancer Mortality Trend</t>
  </si>
  <si>
    <t>ASMR</t>
  </si>
  <si>
    <t>ASMR 95% CI</t>
  </si>
  <si>
    <t>1991–2021</t>
  </si>
  <si>
    <t>-1.1*</t>
  </si>
  <si>
    <t>-3.5*</t>
  </si>
  <si>
    <t>-3.4*</t>
  </si>
  <si>
    <t>-1.8*</t>
  </si>
  <si>
    <t>-0.7*</t>
  </si>
  <si>
    <t>-2.8*</t>
  </si>
  <si>
    <t>-0.3*</t>
  </si>
  <si>
    <t>-1.2*</t>
  </si>
  <si>
    <t>-1.6*</t>
  </si>
  <si>
    <t>-3.0*</t>
  </si>
  <si>
    <t>-0.1</t>
  </si>
  <si>
    <t>-0.8*</t>
  </si>
  <si>
    <t>-0.9*</t>
  </si>
  <si>
    <t>-4.9</t>
  </si>
  <si>
    <t>0.8</t>
  </si>
  <si>
    <t>-3.6</t>
  </si>
  <si>
    <t>-2.4*</t>
  </si>
  <si>
    <t>-2.5*</t>
  </si>
  <si>
    <t>1.0*</t>
  </si>
  <si>
    <t>1986–1990</t>
  </si>
  <si>
    <t>1996–2000</t>
  </si>
  <si>
    <t>2001–2005</t>
  </si>
  <si>
    <t>2006–2010</t>
  </si>
  <si>
    <t>2011–2015</t>
  </si>
  <si>
    <t>2016–2020</t>
  </si>
  <si>
    <t>Abbreviations:</t>
  </si>
  <si>
    <t>RSR means relative survival ratio</t>
  </si>
  <si>
    <t>CI means confidence interval</t>
  </si>
  <si>
    <t>Period of diagnosis</t>
  </si>
  <si>
    <t>5-Year OSP</t>
  </si>
  <si>
    <t>5-year OSP (%)</t>
  </si>
  <si>
    <t>95% CI</t>
  </si>
  <si>
    <t>73.7%–78.1%</t>
  </si>
  <si>
    <t>1992–1996</t>
  </si>
  <si>
    <t>75.2%–79.4%</t>
  </si>
  <si>
    <t>1997–2001</t>
  </si>
  <si>
    <t>78.2%–82.0%</t>
  </si>
  <si>
    <t>2002–2006</t>
  </si>
  <si>
    <t>80.2%–83.9%</t>
  </si>
  <si>
    <t>2007–2011</t>
  </si>
  <si>
    <t>82.6%–85.9%</t>
  </si>
  <si>
    <t>2012–2016</t>
  </si>
  <si>
    <t>83.2%–86.4%</t>
  </si>
  <si>
    <t>2017–2021</t>
  </si>
  <si>
    <t>84.8%–87.6%</t>
  </si>
  <si>
    <r>
      <rPr>
        <b/>
        <sz val="12"/>
        <rFont val="Calibri"/>
        <family val="2"/>
        <scheme val="minor"/>
      </rPr>
      <t>Abbreviation</t>
    </r>
    <r>
      <rPr>
        <sz val="12"/>
        <rFont val="Calibri"/>
        <family val="2"/>
        <scheme val="minor"/>
      </rPr>
      <t>: OSP means overall survival proportion</t>
    </r>
  </si>
  <si>
    <t xml:space="preserve">Lung </t>
  </si>
  <si>
    <t xml:space="preserve">Leukemia </t>
  </si>
  <si>
    <t>Melanoma of the skin</t>
  </si>
  <si>
    <r>
      <rPr>
        <b/>
        <sz val="12"/>
        <color theme="1"/>
        <rFont val="Calibri"/>
        <family val="2"/>
        <scheme val="minor"/>
      </rPr>
      <t>Abbreviation:</t>
    </r>
    <r>
      <rPr>
        <sz val="12"/>
        <color theme="1"/>
        <rFont val="Calibri"/>
        <family val="2"/>
        <scheme val="minor"/>
      </rPr>
      <t xml:space="preserve"> RSR means relative survival ratio</t>
    </r>
  </si>
  <si>
    <r>
      <t xml:space="preserve">Figure 4.3 </t>
    </r>
    <r>
      <rPr>
        <sz val="12"/>
        <color theme="1"/>
        <rFont val="Calibri"/>
        <family val="2"/>
        <scheme val="minor"/>
      </rPr>
      <t>Relative survival ratios by cancer type and survival duration, Ontario, 2020</t>
    </r>
  </si>
  <si>
    <t>92.3–93.6</t>
  </si>
  <si>
    <t>80.6–82.7</t>
  </si>
  <si>
    <t>78.0–80.5</t>
  </si>
  <si>
    <t>76.3–79.7</t>
  </si>
  <si>
    <t>98.0–98.7</t>
  </si>
  <si>
    <t>97.3–98.4</t>
  </si>
  <si>
    <t>97.1–98.4</t>
  </si>
  <si>
    <t>97.4–99.0</t>
  </si>
  <si>
    <t>94.4–97.1</t>
  </si>
  <si>
    <t>93.5–96.6</t>
  </si>
  <si>
    <t>92.2–96.1</t>
  </si>
  <si>
    <t>54.6–57.7</t>
  </si>
  <si>
    <t>32.0–35.3</t>
  </si>
  <si>
    <t>29.0–32.7</t>
  </si>
  <si>
    <t>27.8–31.7</t>
  </si>
  <si>
    <t>96.9–97.5</t>
  </si>
  <si>
    <t>92.0–93.2</t>
  </si>
  <si>
    <t>90.0–91.7</t>
  </si>
  <si>
    <t>89.8–91.6</t>
  </si>
  <si>
    <t>34.9–37.6</t>
  </si>
  <si>
    <t>14.1–16.2</t>
  </si>
  <si>
    <t>12.0–14.3</t>
  </si>
  <si>
    <t>11.5–14.1</t>
  </si>
  <si>
    <t>76.2–79.1</t>
  </si>
  <si>
    <t>47.6–51.3</t>
  </si>
  <si>
    <t>39.3–43.3</t>
  </si>
  <si>
    <t>38.1–42.4</t>
  </si>
  <si>
    <t>81.0–83.4</t>
  </si>
  <si>
    <t>63.1–66.3</t>
  </si>
  <si>
    <t>53.4–57.2</t>
  </si>
  <si>
    <t>46.1–50.5</t>
  </si>
  <si>
    <t>80.5–82.0</t>
  </si>
  <si>
    <t>69.0–71.1</t>
  </si>
  <si>
    <t>60.8–63.4</t>
  </si>
  <si>
    <t>56.5–59.6</t>
  </si>
  <si>
    <t>77.8–80.6</t>
  </si>
  <si>
    <t>53.2–57.1</t>
  </si>
  <si>
    <t>35.9–40.4</t>
  </si>
  <si>
    <t>28.3–33.8</t>
  </si>
  <si>
    <t>94.7–95.8</t>
  </si>
  <si>
    <t>87.3–89.3</t>
  </si>
  <si>
    <t>84.3–87.0</t>
  </si>
  <si>
    <t>83.5–86.7</t>
  </si>
  <si>
    <t>52.9–54.1</t>
  </si>
  <si>
    <t>28.1–29.4</t>
  </si>
  <si>
    <t>20.2–21.6</t>
  </si>
  <si>
    <t>16.2–17.8</t>
  </si>
  <si>
    <t>46.3–49.7</t>
  </si>
  <si>
    <t>21.4–24.6</t>
  </si>
  <si>
    <t>16.1–19.3</t>
  </si>
  <si>
    <t>15.0–18.4</t>
  </si>
  <si>
    <t>75.1–77.3</t>
  </si>
  <si>
    <t>61.0–63.8</t>
  </si>
  <si>
    <t>54.8–58.1</t>
  </si>
  <si>
    <t>52.4–56.2</t>
  </si>
  <si>
    <t>78.4–83.6</t>
  </si>
  <si>
    <t>58.2–65.2</t>
  </si>
  <si>
    <t>45.9–53.9</t>
  </si>
  <si>
    <t>36.0–44.8</t>
  </si>
  <si>
    <t>87.1–88.8</t>
  </si>
  <si>
    <t>77.5–80.0</t>
  </si>
  <si>
    <t>69.0–72.3</t>
  </si>
  <si>
    <t>64.6–68.8</t>
  </si>
  <si>
    <t>89.8–93.2</t>
  </si>
  <si>
    <t>85.3–89.7</t>
  </si>
  <si>
    <t>81.6–87.0</t>
  </si>
  <si>
    <t>79.1–85.0</t>
  </si>
  <si>
    <t>42.8–47.0</t>
  </si>
  <si>
    <t>17.7–21.3</t>
  </si>
  <si>
    <t>14.5–18.4</t>
  </si>
  <si>
    <t>12.6–17.0</t>
  </si>
  <si>
    <t>81.3–82.4</t>
  </si>
  <si>
    <t>64.2–65.8</t>
  </si>
  <si>
    <t>58.3–60.2</t>
  </si>
  <si>
    <t>56.4–58.7</t>
  </si>
  <si>
    <t>88.5–91.6</t>
  </si>
  <si>
    <t>72.3–76.9</t>
  </si>
  <si>
    <t>68.6–73.7</t>
  </si>
  <si>
    <t>67.0–72.6</t>
  </si>
  <si>
    <t>97.1–97.6</t>
  </si>
  <si>
    <t>89.1–90.1</t>
  </si>
  <si>
    <t>83.5–84.9</t>
  </si>
  <si>
    <t>80.4–82.1</t>
  </si>
  <si>
    <t>53.0–56.7</t>
  </si>
  <si>
    <t>25.1–28.5</t>
  </si>
  <si>
    <t>21.1–24.3</t>
  </si>
  <si>
    <t>18.7–21.9</t>
  </si>
  <si>
    <t>88.7–90.1</t>
  </si>
  <si>
    <t>77.4–79.6</t>
  </si>
  <si>
    <t>69.1–72.2</t>
  </si>
  <si>
    <t>60.4–65.2</t>
  </si>
  <si>
    <t>80.3–80.7</t>
  </si>
  <si>
    <t>67.1–67.5</t>
  </si>
  <si>
    <t>62.1–62.7</t>
  </si>
  <si>
    <t>60.1–60.8</t>
  </si>
  <si>
    <r>
      <t xml:space="preserve">Abbreviation: </t>
    </r>
    <r>
      <rPr>
        <sz val="12"/>
        <color rgb="FF000000"/>
        <rFont val="Calibri"/>
        <family val="2"/>
        <scheme val="minor"/>
      </rPr>
      <t>RSR means relative survival ratio</t>
    </r>
  </si>
  <si>
    <r>
      <t xml:space="preserve">Figure 4.4 </t>
    </r>
    <r>
      <rPr>
        <sz val="12"/>
        <color theme="1"/>
        <rFont val="Calibri"/>
        <family val="2"/>
        <scheme val="minor"/>
      </rPr>
      <t>Five-year relative survival ratios by cancer type and stage at diagnosis, Ontario, 2013 to 2017</t>
    </r>
  </si>
  <si>
    <t>98.5 – 99.9</t>
  </si>
  <si>
    <t>91.7 – 93.2</t>
  </si>
  <si>
    <t>73.8 – 76.9</t>
  </si>
  <si>
    <t>26.2 – 31.3</t>
  </si>
  <si>
    <t>88.8 – 91.4</t>
  </si>
  <si>
    <t>83.2 – 86.0</t>
  </si>
  <si>
    <t>68.4 – 71.2</t>
  </si>
  <si>
    <t>12.3 – 14.5</t>
  </si>
  <si>
    <t>Colon</t>
  </si>
  <si>
    <t>88.3 – 91.7</t>
  </si>
  <si>
    <t>85.4 – 88.7</t>
  </si>
  <si>
    <t>65.6 – 69.1</t>
  </si>
  <si>
    <t>10.9 – 13.5</t>
  </si>
  <si>
    <t>Rectum</t>
  </si>
  <si>
    <t>86.6 – 91.3</t>
  </si>
  <si>
    <t>72.1 – 78.9</t>
  </si>
  <si>
    <t>71.4 – 76.4</t>
  </si>
  <si>
    <t>13.1 – 18.3</t>
  </si>
  <si>
    <t>63.9 – 67.0</t>
  </si>
  <si>
    <t>40.5 – 45.2</t>
  </si>
  <si>
    <t>19.0 – 21.5</t>
  </si>
  <si>
    <t>4.6 – 5.5</t>
  </si>
  <si>
    <t>Non-small cell lung</t>
  </si>
  <si>
    <t>65.4 – 68.8</t>
  </si>
  <si>
    <t>42.4 – 47.9</t>
  </si>
  <si>
    <t>20.3 – 23.4</t>
  </si>
  <si>
    <t>5.4 – 6.7</t>
  </si>
  <si>
    <t>Small cell lung</t>
  </si>
  <si>
    <t>25.4 – 43.4</t>
  </si>
  <si>
    <t>11.0 – 25.3</t>
  </si>
  <si>
    <t>11.8 – 17.4</t>
  </si>
  <si>
    <t>1.7 – 3.1</t>
  </si>
  <si>
    <t>96.3 – 100.0</t>
  </si>
  <si>
    <t>98.1 – 99.9</t>
  </si>
  <si>
    <t>96.0 – 99.9</t>
  </si>
  <si>
    <t>43.8 – 48.6</t>
  </si>
  <si>
    <r>
      <t xml:space="preserve">Data source: </t>
    </r>
    <r>
      <rPr>
        <sz val="12"/>
        <color theme="1"/>
        <rFont val="Calibri"/>
        <family val="2"/>
        <scheme val="minor"/>
      </rPr>
      <t>Ontario Cancer Registry (December 2022), Ontario Health (Cancer Care Ontario)</t>
    </r>
  </si>
  <si>
    <r>
      <t xml:space="preserve">Figure 5.1 </t>
    </r>
    <r>
      <rPr>
        <sz val="12"/>
        <color theme="1"/>
        <rFont val="Calibri"/>
        <family val="2"/>
        <scheme val="minor"/>
      </rPr>
      <t>Thirty-year prevalence by cancer type, Ontario, 2020</t>
    </r>
  </si>
  <si>
    <t>Prevalence count</t>
  </si>
  <si>
    <t>Glioblastoma</t>
  </si>
  <si>
    <t>All other gliomas</t>
  </si>
  <si>
    <t>Brain and other nervous system – non-malignant</t>
  </si>
  <si>
    <t>Pituitary, pineal and craniopharyngeal duct</t>
  </si>
  <si>
    <t>Meningiomas</t>
  </si>
  <si>
    <t>Brain and other nervous system – malignant</t>
  </si>
  <si>
    <t>Hypopharynx</t>
  </si>
  <si>
    <t>Nasopharynx</t>
  </si>
  <si>
    <t>Oropharynx</t>
  </si>
  <si>
    <t>Lip and oral cavity</t>
  </si>
  <si>
    <t>Acute monocytic leukemia</t>
  </si>
  <si>
    <t>Acute myeloid leukemia</t>
  </si>
  <si>
    <t>Chronic myeloid leukemia</t>
  </si>
  <si>
    <t>Acute lymphocytic leukemia</t>
  </si>
  <si>
    <t>Chronic lymphocytic leukemia</t>
  </si>
  <si>
    <t>Lung – large cell</t>
  </si>
  <si>
    <t>Lung – small cell</t>
  </si>
  <si>
    <t>Lung – squamous cell</t>
  </si>
  <si>
    <t>Lung – adenocarcinoma</t>
  </si>
  <si>
    <t>Uterus – uterine sarcoma</t>
  </si>
  <si>
    <t>Uterus – endometrial</t>
  </si>
  <si>
    <t>Melanoma – mucosal</t>
  </si>
  <si>
    <t>Melanoma – ocular</t>
  </si>
  <si>
    <t>Melanoma (non-cutaneous)</t>
  </si>
  <si>
    <t>NHL – extranodal</t>
  </si>
  <si>
    <t>NHL – nodal</t>
  </si>
  <si>
    <t>Lymphoma</t>
  </si>
  <si>
    <t>Thyroid – anaplastic</t>
  </si>
  <si>
    <t>Thyroid – medullary</t>
  </si>
  <si>
    <t>Thyroid – follicular</t>
  </si>
  <si>
    <t>Thyroid – papillary</t>
  </si>
  <si>
    <t>Rectosigmoid junction</t>
  </si>
  <si>
    <t>Colon – left sided</t>
  </si>
  <si>
    <t>Colon – right sided</t>
  </si>
  <si>
    <t>Rectum and rectosigmoid junction</t>
  </si>
  <si>
    <t>Colon excluding rectum</t>
  </si>
  <si>
    <r>
      <t>Abbreviations</t>
    </r>
    <r>
      <rPr>
        <sz val="12"/>
        <color theme="1"/>
        <rFont val="Calibri"/>
        <family val="2"/>
        <scheme val="minor"/>
      </rPr>
      <t>: </t>
    </r>
  </si>
  <si>
    <t>NHL means non-Hodgkin lymphoma</t>
  </si>
  <si>
    <t>n/a means not applicable</t>
  </si>
  <si>
    <t>All cancers (Total)</t>
  </si>
  <si>
    <t>All other cancers</t>
  </si>
  <si>
    <r>
      <rPr>
        <b/>
        <sz val="12"/>
        <color theme="1"/>
        <rFont val="Calibri"/>
        <family val="2"/>
        <scheme val="minor"/>
      </rPr>
      <t>Figure 1.1</t>
    </r>
    <r>
      <rPr>
        <sz val="12"/>
        <color theme="1"/>
        <rFont val="Calibri"/>
        <family val="2"/>
        <scheme val="minor"/>
      </rPr>
      <t xml:space="preserve"> Age-standardized COVID-19 incidence rate ratios comparing public health unit rates to the Ontario rate, for people diagnosed with cancer, 2020 to 2021 </t>
    </r>
  </si>
  <si>
    <r>
      <rPr>
        <b/>
        <sz val="12"/>
        <rFont val="Calibri"/>
        <family val="2"/>
        <scheme val="minor"/>
      </rPr>
      <t>Figure 3.2</t>
    </r>
    <r>
      <rPr>
        <sz val="12"/>
        <rFont val="Calibri"/>
        <family val="2"/>
        <scheme val="minor"/>
      </rPr>
      <t xml:space="preserve"> Projected mortality counts and age-standardized rates by binary sex for all cancers combined, Ontario, 1986 to 2024</t>
    </r>
  </si>
  <si>
    <r>
      <t xml:space="preserve">Figure 3.5A </t>
    </r>
    <r>
      <rPr>
        <sz val="12"/>
        <color theme="1"/>
        <rFont val="Calibri"/>
        <family val="2"/>
        <scheme val="minor"/>
      </rPr>
      <t>Age-standardized mortality rates by cancer type for the four most common cancers, Ontario, 1986 to 2020</t>
    </r>
  </si>
  <si>
    <r>
      <t>Figure 3.5B</t>
    </r>
    <r>
      <rPr>
        <sz val="12"/>
        <color theme="1"/>
        <rFont val="Calibri"/>
        <family val="2"/>
        <scheme val="minor"/>
      </rPr>
      <t xml:space="preserve"> Age-standardized mortality rates by cancer type for cancers with notably increasing or decreasing recent trends, Ontario, 1986 to 2020</t>
    </r>
  </si>
  <si>
    <r>
      <t xml:space="preserve">Figure 3.S1 </t>
    </r>
    <r>
      <rPr>
        <sz val="12"/>
        <color theme="1"/>
        <rFont val="Calibri"/>
        <family val="2"/>
        <scheme val="minor"/>
      </rPr>
      <t>Age-standardized mortality rates of cancer in children, all cancers combined, ages zero to 14 years, Ontario, 1991 to 2021</t>
    </r>
  </si>
  <si>
    <t>2010–2020</t>
  </si>
  <si>
    <t>2002–2010</t>
  </si>
  <si>
    <t>1986–2002</t>
  </si>
  <si>
    <t>1986–2000</t>
  </si>
  <si>
    <t>2014–2020</t>
  </si>
  <si>
    <t>2006–2014</t>
  </si>
  <si>
    <t>2006–2020</t>
  </si>
  <si>
    <t>2001–2016</t>
  </si>
  <si>
    <t>1991–2006</t>
  </si>
  <si>
    <t>2000–2006</t>
  </si>
  <si>
    <r>
      <t xml:space="preserve">Figure 3.7 </t>
    </r>
    <r>
      <rPr>
        <sz val="12"/>
        <color theme="1"/>
        <rFont val="Calibri"/>
        <family val="2"/>
        <scheme val="minor"/>
      </rPr>
      <t>Average annual percent change in mortality rates, by sex and age group, Ontario, 1986 to 2020</t>
    </r>
  </si>
  <si>
    <t>•	Incidence rate ratios were indirectly standardized using age-specific rates among people in Ontario diagnosed with cancer from 2015 to 2020.</t>
  </si>
  <si>
    <t>•	The number of cases of COVID-19 in the Case and Contact Management Solution is an underestimate because not all people with COVID-19 develop symptoms, seek medical treatment or testing, so the disease goes unreported. The data source includes only confirmed cases.</t>
  </si>
  <si>
    <t>•	Incidence counts are based on the National Cancer lnstitute’s Surveillance, Epidemiology and End Results standards for counting multiple primary cancers, which were adopted by the Ontario Cancer Registry for cases diagnosed from 2010 onward.</t>
  </si>
  <si>
    <t>•	Years with a blue shaded background indicate provisional cancer case counts and should therefore be interpreted with caution.</t>
  </si>
  <si>
    <t>•	Data for diagnosis years 2021 and 2022 are provisional; they do not include the approximately 1.4% of cases among people that are identified as having cancer only at death because this information was not available in the Ontario Cancer Registry at the time of analysis. In addition, the data for diagnosis year 2022 include some cases that were still undergoing validation by the registry.</t>
  </si>
  <si>
    <t>•	Annual incidence counts are compared to cases diagnosed in 2019, when there were 84,332 new cancer cases.</t>
  </si>
  <si>
    <t xml:space="preserve">•	Rates are per 1,000 person-days. </t>
  </si>
  <si>
    <t xml:space="preserve">•	Age-standardized rates are standardized to the age distribution of the 2011 Canadian Standard population. </t>
  </si>
  <si>
    <t xml:space="preserve">•	People with cancer include those diagnosed from 2015 to 2020. People with a confirmed COVID-19 case before their cancer diagnosis were included in the general population group. </t>
  </si>
  <si>
    <t xml:space="preserve">•	Incidence counts are based on the National Cancer lnstitute’s Surveillance, Epidemiology and End Results standards for counting multiple primary cancers, which were adopted by the Ontario Cancer Registry for cases diagnosed from 2010 onward. </t>
  </si>
  <si>
    <t>•	COVID-19 hospitalization data are from the Case and Contact Management Solution. Hospitalization includes all people with a reported hospital admission date and a positive COVID-19 test within 14 days before or three days after hospitalization. Emergency room visits are not included in the number of reported hospitalizations.</t>
  </si>
  <si>
    <t>•	Deaths from all causes among people with cancer diagnosed from 1981 to 2022.</t>
  </si>
  <si>
    <t>•	Data for 2021 and 2022 do not include deaths among the approximately 1.4% of people with new cases identified as having cancer only at the time of death (i.e., death certificate only cases).</t>
  </si>
  <si>
    <t xml:space="preserve">•	Deaths for 2019 to 2021 includes people diagnosed with cancer from 1981 to 2021. </t>
  </si>
  <si>
    <t>•	Expected number of deaths was calculated using the Farrington algorithm (see Appendix 2: Analysis), based on all causes of death among the 2015 to 2019 cohort of people with cancer.</t>
  </si>
  <si>
    <t>•	The upper bound threshold represents the upper 95% prediction interval for the number of expected deaths.</t>
  </si>
  <si>
    <t>•	Premature death rates in 2017 were calculated for the cohort of people diagnosed with cancer in 2015 to 2017. Premature death rates in 2020 were calculated for the cohort of people diagnosed with cancer in 2018 to 2020.</t>
  </si>
  <si>
    <t xml:space="preserve">•	Rates are per 1,000. </t>
  </si>
  <si>
    <t>•	Age-standardized rates are standardized to the age distribution of the 2011 Canadian Standard population.</t>
  </si>
  <si>
    <t xml:space="preserve">•	Error bars represent 95% confidence intervals. </t>
  </si>
  <si>
    <t>•	Premature death rates in 2020 were calculated for the cohort of people diagnosed with cancer in 2018 to 2020.</t>
  </si>
  <si>
    <t>Males (%)</t>
  </si>
  <si>
    <t>Females (%)</t>
  </si>
  <si>
    <t>Number of cases</t>
  </si>
  <si>
    <r>
      <t xml:space="preserve">Figure 3.1 </t>
    </r>
    <r>
      <rPr>
        <sz val="12"/>
        <rFont val="Calibri"/>
        <family val="2"/>
        <scheme val="minor"/>
      </rPr>
      <t>Mortality counts and age-standardized rates for all cancers combined, Ontario, 1986 to 2024</t>
    </r>
  </si>
  <si>
    <r>
      <t>Analysis by: </t>
    </r>
    <r>
      <rPr>
        <sz val="12"/>
        <color theme="1"/>
        <rFont val="Calibri"/>
        <family val="2"/>
        <scheme val="minor"/>
      </rPr>
      <t>Surveillance, Ontario Health (Cancer Care Ontario)</t>
    </r>
  </si>
  <si>
    <r>
      <t>Figure 3.3</t>
    </r>
    <r>
      <rPr>
        <sz val="12"/>
        <color theme="1"/>
        <rFont val="Calibri"/>
        <family val="2"/>
        <scheme val="minor"/>
      </rPr>
      <t xml:space="preserve"> Leading causes of death, Ontario, 2020</t>
    </r>
  </si>
  <si>
    <r>
      <t xml:space="preserve">Figure 3.4 </t>
    </r>
    <r>
      <rPr>
        <sz val="12"/>
        <color theme="1"/>
        <rFont val="Calibri"/>
        <family val="2"/>
        <scheme val="minor"/>
      </rPr>
      <t>Percentage of cancer deaths by cancer type and binary sex, Ontario, 2020</t>
    </r>
  </si>
  <si>
    <r>
      <t xml:space="preserve">Figure 3.6 </t>
    </r>
    <r>
      <rPr>
        <sz val="12"/>
        <color theme="1"/>
        <rFont val="Calibri"/>
        <family val="2"/>
        <scheme val="minor"/>
      </rPr>
      <t>Average annual per cent change in age-standardized mortality rates by cancer type and binary sex, Ontario, 1986 to 2020</t>
    </r>
  </si>
  <si>
    <t>Spotlight: Childhood Cancer Incidence Trend</t>
  </si>
  <si>
    <t>23.5–38.8</t>
  </si>
  <si>
    <t>25.8–41.7</t>
  </si>
  <si>
    <t>29.1–45.6</t>
  </si>
  <si>
    <t>28.9–45.3</t>
  </si>
  <si>
    <t>20.8–35.0</t>
  </si>
  <si>
    <t>27.8–43.7</t>
  </si>
  <si>
    <t>21.4–35.6</t>
  </si>
  <si>
    <t>23.6–38.5</t>
  </si>
  <si>
    <t>24.6–39.7</t>
  </si>
  <si>
    <t>20.6–34.8</t>
  </si>
  <si>
    <t>25.5–41.0</t>
  </si>
  <si>
    <t>22.9–37.7</t>
  </si>
  <si>
    <t>19.5–33.6</t>
  </si>
  <si>
    <t>27.6–43.8</t>
  </si>
  <si>
    <t>17.1–30.3</t>
  </si>
  <si>
    <t>20.2–34.5</t>
  </si>
  <si>
    <t>24.5–40.1</t>
  </si>
  <si>
    <t>14.9–27.5</t>
  </si>
  <si>
    <t>23.2–38.3</t>
  </si>
  <si>
    <t>21.0–35.4</t>
  </si>
  <si>
    <t>18.1–31.7</t>
  </si>
  <si>
    <t>17.8–31.3</t>
  </si>
  <si>
    <t>23.1–38.2</t>
  </si>
  <si>
    <t>18.5–32.1</t>
  </si>
  <si>
    <t>21.0–35.5</t>
  </si>
  <si>
    <t>16.4–29.4</t>
  </si>
  <si>
    <t>21.7–36.2</t>
  </si>
  <si>
    <t>19.3–33.0</t>
  </si>
  <si>
    <t>15.9–28.6</t>
  </si>
  <si>
    <t>13.5–25.4</t>
  </si>
  <si>
    <r>
      <t xml:space="preserve">Symbol: </t>
    </r>
    <r>
      <rPr>
        <sz val="12"/>
        <color theme="1"/>
        <rFont val="Calibri"/>
        <family val="2"/>
        <scheme val="minor"/>
      </rPr>
      <t>*Statistically significant trend</t>
    </r>
  </si>
  <si>
    <r>
      <t>Note:</t>
    </r>
    <r>
      <rPr>
        <sz val="12"/>
        <color theme="1"/>
        <rFont val="Calibri"/>
        <family val="2"/>
        <scheme val="minor"/>
      </rPr>
      <t xml:space="preserve"> </t>
    </r>
  </si>
  <si>
    <t>Year of Diagnosis</t>
  </si>
  <si>
    <t>All ages — RSR</t>
  </si>
  <si>
    <t>All ages — Lower CI</t>
  </si>
  <si>
    <t>All ages — Upper CI</t>
  </si>
  <si>
    <t>Ages 15-39 — RSR</t>
  </si>
  <si>
    <t>Ages 15-39 — Lower CI</t>
  </si>
  <si>
    <t>Ages 15-39 — Upper CI</t>
  </si>
  <si>
    <t>Ages 40-59 — RSR</t>
  </si>
  <si>
    <t>Ages 40-59 — Lower CI</t>
  </si>
  <si>
    <t>Ages 40-59 — Upper CI</t>
  </si>
  <si>
    <t>Ages 60-79 — RSR</t>
  </si>
  <si>
    <t>Ages 60-79 — Lower CI</t>
  </si>
  <si>
    <t>Ages 60-79 — Upper CI</t>
  </si>
  <si>
    <t>Ages 80-99 — RSR</t>
  </si>
  <si>
    <t>Ages 80-99 — Lower CI</t>
  </si>
  <si>
    <t>Ages 80-99 — Upper CI</t>
  </si>
  <si>
    <t>·         Rates are per 100,000 and standardized to the age distribution of the 2011 Canadian Standard population.</t>
  </si>
  <si>
    <t>·         Incidence rates are based on the National Cancer lnstitute’s Surveillance, Epidemiology and End Results standards for counting multiple primary cancers, which were adopted by the Ontario Cancer Registry for cases diagnosed from 2010 onward (indicated by the dashed line). Direct comparisons between rates for 2010 onward and previous years should generally not be made. The years before 2010 are only shown to highlight the impact on new cases and rates created by the change in counting standards for multiple primary cancers.</t>
  </si>
  <si>
    <t>·         The shaded area indicates projected data for 2021 onward.</t>
  </si>
  <si>
    <r>
      <rPr>
        <b/>
        <sz val="12"/>
        <color theme="1"/>
        <rFont val="Calibri"/>
        <family val="2"/>
        <scheme val="minor"/>
      </rPr>
      <t>Figure 4.1</t>
    </r>
    <r>
      <rPr>
        <sz val="12"/>
        <color theme="1"/>
        <rFont val="Calibri"/>
        <family val="2"/>
        <scheme val="minor"/>
      </rPr>
      <t xml:space="preserve"> Five-year relative survival ratios by age group and time period, Ontario, from the 1986–1990 period to the 2016–2020 period</t>
    </r>
  </si>
  <si>
    <t>·         The analysis was restricted to people ages 15 to 99.</t>
  </si>
  <si>
    <t>·         The International Agency for Research on Cancer/International Association of Cancer Registries multiple primary rules were used for selecting cases.</t>
  </si>
  <si>
    <t>·         This analysis includes carcinoma in situ cases for bladder cancer.</t>
  </si>
  <si>
    <t>·         The period method was used to derive relative survival ratios for the 2016–2020 period. The cohort method was used for all other periods.</t>
  </si>
  <si>
    <r>
      <t xml:space="preserve">·         </t>
    </r>
    <r>
      <rPr>
        <sz val="12"/>
        <color rgb="FF333333"/>
        <rFont val="Calibri"/>
        <family val="2"/>
        <scheme val="minor"/>
      </rPr>
      <t>Rates are per 100,000 and standardized to the age distribution of the 2011 Canadian Standard population</t>
    </r>
    <r>
      <rPr>
        <sz val="12"/>
        <color theme="1"/>
        <rFont val="Calibri"/>
        <family val="2"/>
        <scheme val="minor"/>
      </rPr>
      <t>.</t>
    </r>
  </si>
  <si>
    <t xml:space="preserve">·       Rates are per 1,000,000. </t>
  </si>
  <si>
    <t>·       Includes cases diagnosed since 1986 to align with Pediatric Oncology Group of Ontario Networked Information System (POGONIS) data capture.</t>
  </si>
  <si>
    <t>·       Rates are standardized to the age distribution of the 2011 Canadian Standard population.</t>
  </si>
  <si>
    <t>·       Rates are per 100,000 and standardized to the age distribution of the 2011 Canadian Standard population.</t>
  </si>
  <si>
    <t>·       ICD-10 codes for causes of death: chronic lower respiratory diseases [J40–J47]; COVID-19 [U07.1, U07.2]; cerebrovascular diseases [I60–I69]; accidents (unintentional injuries) [V01–X59, Y85–Y86]; diseases of heart [I00–I09, I11, I13, I20–I51]; cancer (malignant neoplasms) [C00–C97].</t>
  </si>
  <si>
    <t>·         The shaded area indicates projected data for the years 2021 onward.</t>
  </si>
  <si>
    <t>·       The shaded area indicates projected data for the years 2021 onward.</t>
  </si>
  <si>
    <r>
      <rPr>
        <b/>
        <sz val="12"/>
        <color theme="1"/>
        <rFont val="Calibri"/>
        <family val="2"/>
        <scheme val="minor"/>
      </rPr>
      <t>Figure 2.7</t>
    </r>
    <r>
      <rPr>
        <sz val="12"/>
        <color theme="1"/>
        <rFont val="Calibri"/>
        <family val="2"/>
        <scheme val="minor"/>
      </rPr>
      <t xml:space="preserve"> Age-standardized incidence rates (1986 to 2020) and annual per cent change in age-standardized incidence rates (1986 to 2019) by binary sex and age group, Ontario</t>
    </r>
  </si>
  <si>
    <t>·         Counts are based on the National Cancer Institute’s Surveillance, Epidemiology and End Results Program standards for counting multiple primary cancers.</t>
  </si>
  <si>
    <t>·         Because 2020 was an anomalous year that can bias the APC estimates, incidence data for 2020 were excluded from the incidence trends analysis.</t>
  </si>
  <si>
    <r>
      <rPr>
        <b/>
        <sz val="12"/>
        <color theme="1"/>
        <rFont val="Calibri"/>
        <family val="2"/>
        <scheme val="minor"/>
      </rPr>
      <t>Figure 2.S1</t>
    </r>
    <r>
      <rPr>
        <sz val="12"/>
        <color theme="1"/>
        <rFont val="Calibri"/>
        <family val="2"/>
        <scheme val="minor"/>
      </rPr>
      <t xml:space="preserve"> Age-standardized incidence rates of cancer in children, all cancers combined, ages zero to 14 years, Ontario, 1988 to 2022</t>
    </r>
  </si>
  <si>
    <t>·         APC means annual per cent change</t>
  </si>
  <si>
    <r>
      <t xml:space="preserve">·         </t>
    </r>
    <r>
      <rPr>
        <sz val="12"/>
        <color rgb="FF333333"/>
        <rFont val="Calibri"/>
        <family val="2"/>
        <scheme val="minor"/>
      </rPr>
      <t>ASIR means age-standardized incidence rate</t>
    </r>
  </si>
  <si>
    <t>·         Rates are per 1,000,000.</t>
  </si>
  <si>
    <r>
      <t xml:space="preserve">·         </t>
    </r>
    <r>
      <rPr>
        <sz val="12"/>
        <color rgb="FF333333"/>
        <rFont val="Calibri"/>
        <family val="2"/>
        <scheme val="minor"/>
      </rPr>
      <t xml:space="preserve">For childhood cancers, the </t>
    </r>
    <r>
      <rPr>
        <sz val="12"/>
        <color theme="1"/>
        <rFont val="Calibri"/>
        <family val="2"/>
        <scheme val="minor"/>
      </rPr>
      <t xml:space="preserve">International Agency for Research on Cancer/International Association of Cancer Registries </t>
    </r>
    <r>
      <rPr>
        <sz val="12"/>
        <color rgb="FF333333"/>
        <rFont val="Calibri"/>
        <family val="2"/>
        <scheme val="minor"/>
      </rPr>
      <t>multiple primary rules were used.</t>
    </r>
  </si>
  <si>
    <r>
      <rPr>
        <b/>
        <sz val="12"/>
        <color theme="1"/>
        <rFont val="Calibri"/>
        <family val="2"/>
        <scheme val="minor"/>
      </rPr>
      <t>Figure 2.6</t>
    </r>
    <r>
      <rPr>
        <sz val="12"/>
        <color theme="1"/>
        <rFont val="Calibri"/>
        <family val="2"/>
        <scheme val="minor"/>
      </rPr>
      <t xml:space="preserve"> Average annual per cent change in age-standardized incidence rates by cancer type and binary sex, Ontario, 1986 to 2019</t>
    </r>
  </si>
  <si>
    <t>·         Rates are standardized to the age distribution of the 2011 Canadian Standard population.</t>
  </si>
  <si>
    <t>·         The bladder cancer trend begins in 1989 due to classification changes; the average annual per cent change is for 1989 to 2019.</t>
  </si>
  <si>
    <t>·         Average annual per cent change was calculated for trends that were based on counts using the International Agency for Research on Cancer/International Association of Cancer Registries multiple primary rules.</t>
  </si>
  <si>
    <t>·         International Agency for Research on Cancer/International Association of Cancer Registries multiple primary rules were used when presenting trends over time.</t>
  </si>
  <si>
    <r>
      <rPr>
        <b/>
        <sz val="12"/>
        <color theme="1"/>
        <rFont val="Calibri"/>
        <family val="2"/>
        <scheme val="minor"/>
      </rPr>
      <t xml:space="preserve">Figure 2.4 </t>
    </r>
    <r>
      <rPr>
        <sz val="12"/>
        <color theme="1"/>
        <rFont val="Calibri"/>
        <family val="2"/>
        <scheme val="minor"/>
      </rPr>
      <t>Percentage of new cases by cancer type and binary sex, Ontario, 2020</t>
    </r>
  </si>
  <si>
    <t>·         Incidence counts are based on International Agency for Research on Cancer/International Association of Cancer Registries multiple primary rules.</t>
  </si>
  <si>
    <r>
      <rPr>
        <b/>
        <sz val="12"/>
        <color theme="1"/>
        <rFont val="Calibri"/>
        <family val="2"/>
        <scheme val="minor"/>
      </rPr>
      <t>Figure 2.3</t>
    </r>
    <r>
      <rPr>
        <sz val="12"/>
        <color theme="1"/>
        <rFont val="Calibri"/>
        <family val="2"/>
        <scheme val="minor"/>
      </rPr>
      <t xml:space="preserve"> Incidence due to changes in cancer risk, population growth and aging, Ontario, 1986 to 2019</t>
    </r>
  </si>
  <si>
    <t>·         Number of new cancer cases is based on the National Cancer lnstitute’s Surveillance, Epidemiology and End Results standards for counting multiple primary cancers, which were adopted by the Ontario Cancer Registry for cases diagnosed from 2010 onward. Direct comparisons between counts for 2010 onward and previous years should generally not be made.</t>
  </si>
  <si>
    <t>·         Incidence rates are based on the National Cancer lnstitute’s Surveillance, Epidemiology and End Results standards for counting multiple primary cancers, which were adopted by the Ontario Cancer Registry for cases diagnosed from 2010 onward (indicated by the dashed line). Direct comparisons with rates for 2010 onward and previous years should generally not be made. The years before 2010 are only shown to highlight the impact on new cases and rates created by the change in counting standards for multiple primary cancers.</t>
  </si>
  <si>
    <r>
      <t xml:space="preserve">·       Bladder cancer includes malignant cases only (bladder carcinoma </t>
    </r>
    <r>
      <rPr>
        <i/>
        <sz val="12"/>
        <color rgb="FF000000"/>
        <rFont val="Calibri"/>
        <family val="2"/>
        <scheme val="minor"/>
      </rPr>
      <t>in situ</t>
    </r>
    <r>
      <rPr>
        <sz val="12"/>
        <color rgb="FF000000"/>
        <rFont val="Calibri"/>
        <family val="2"/>
        <scheme val="minor"/>
      </rPr>
      <t xml:space="preserve"> cases are excluded).</t>
    </r>
  </si>
  <si>
    <r>
      <rPr>
        <b/>
        <sz val="12"/>
        <color theme="1"/>
        <rFont val="Calibri"/>
        <family val="2"/>
        <scheme val="minor"/>
      </rPr>
      <t xml:space="preserve">Analysis by: </t>
    </r>
    <r>
      <rPr>
        <sz val="12"/>
        <color theme="1"/>
        <rFont val="Calibri"/>
        <family val="2"/>
        <scheme val="minor"/>
      </rPr>
      <t>Surveillance, Ontario Health (Cancer Care Ontario)</t>
    </r>
  </si>
  <si>
    <r>
      <rPr>
        <b/>
        <sz val="12"/>
        <color theme="1"/>
        <rFont val="Calibri"/>
        <family val="2"/>
        <scheme val="minor"/>
      </rPr>
      <t>Analysis by:</t>
    </r>
    <r>
      <rPr>
        <sz val="12"/>
        <color theme="1"/>
        <rFont val="Calibri"/>
        <family val="2"/>
        <scheme val="minor"/>
      </rPr>
      <t xml:space="preserve"> Surveillance, Ontario Health (Cancer Care Ontario)</t>
    </r>
  </si>
  <si>
    <r>
      <rPr>
        <b/>
        <sz val="12"/>
        <color theme="1"/>
        <rFont val="Calibri"/>
        <family val="2"/>
        <scheme val="minor"/>
      </rPr>
      <t xml:space="preserve">Data sources: </t>
    </r>
    <r>
      <rPr>
        <sz val="12"/>
        <color theme="1"/>
        <rFont val="Calibri"/>
        <family val="2"/>
        <scheme val="minor"/>
      </rPr>
      <t>Ontario Cancer Registry (September 2023), Ontario Health (Cancer Care Ontario); Case and Contact Management Solution (Ministry of Health)</t>
    </r>
  </si>
  <si>
    <t>Spotlight: Childhood Cancer Survival Trends</t>
  </si>
  <si>
    <t>1986–1990 — RSR (%)</t>
  </si>
  <si>
    <t>1996–2000 — RSR (%)</t>
  </si>
  <si>
    <t>2006–2010 — RSR (%)</t>
  </si>
  <si>
    <t>2016–2020 — RSR (%)</t>
  </si>
  <si>
    <r>
      <rPr>
        <b/>
        <sz val="12"/>
        <color theme="1"/>
        <rFont val="Calibri"/>
        <family val="2"/>
        <scheme val="minor"/>
      </rPr>
      <t>Figure 4.2</t>
    </r>
    <r>
      <rPr>
        <sz val="12"/>
        <color theme="1"/>
        <rFont val="Calibri"/>
        <family val="2"/>
        <scheme val="minor"/>
      </rPr>
      <t xml:space="preserve"> Age-standardized five-year relative survival ratios for selected cancers, Ontario, 1986 to 2020</t>
    </r>
  </si>
  <si>
    <t>·         Cancers are grouped into low, medium and high survival for visualization purposes.</t>
  </si>
  <si>
    <t>·         Analysis was restricted to ages 15 to 99.</t>
  </si>
  <si>
    <r>
      <t xml:space="preserve">·         Bladder cancer includes malignant cases only (bladder carcinoma </t>
    </r>
    <r>
      <rPr>
        <i/>
        <sz val="12"/>
        <color theme="1"/>
        <rFont val="Calibri"/>
        <family val="2"/>
        <scheme val="minor"/>
      </rPr>
      <t>in situ</t>
    </r>
    <r>
      <rPr>
        <sz val="12"/>
        <color theme="1"/>
        <rFont val="Calibri"/>
        <family val="2"/>
        <scheme val="minor"/>
      </rPr>
      <t xml:space="preserve"> cases are excluded).</t>
    </r>
  </si>
  <si>
    <t>·         International Agency for Research on Cancer/International Association of Cancer Registries multiple primary rules were used for selecting cases.</t>
  </si>
  <si>
    <t>·         Relative survival ratios were age-standardized using the International Cancer Survival Standards.</t>
  </si>
  <si>
    <r>
      <rPr>
        <b/>
        <sz val="12"/>
        <color theme="1"/>
        <rFont val="Calibri"/>
        <family val="2"/>
        <scheme val="minor"/>
      </rPr>
      <t>Abbreviation</t>
    </r>
    <r>
      <rPr>
        <sz val="12"/>
        <color theme="1"/>
        <rFont val="Calibri"/>
        <family val="2"/>
        <scheme val="minor"/>
      </rPr>
      <t>: RSR means relative survival ratio</t>
    </r>
  </si>
  <si>
    <r>
      <rPr>
        <b/>
        <sz val="12"/>
        <rFont val="Calibri"/>
        <family val="2"/>
        <scheme val="minor"/>
      </rPr>
      <t>Figure 4.S1</t>
    </r>
    <r>
      <rPr>
        <sz val="12"/>
        <rFont val="Calibri"/>
        <family val="2"/>
        <scheme val="minor"/>
      </rPr>
      <t xml:space="preserve"> Five-year overall survival proportions of children with cancer, all cancers combined, ages zero to 14 years, Ontario, from the 1987–1991 period to the 2017–2021 period</t>
    </r>
  </si>
  <si>
    <r>
      <rPr>
        <b/>
        <sz val="12"/>
        <color theme="1"/>
        <rFont val="Calibri"/>
        <family val="2"/>
        <scheme val="minor"/>
      </rPr>
      <t>Figure 1.12</t>
    </r>
    <r>
      <rPr>
        <sz val="12"/>
        <color theme="1"/>
        <rFont val="Calibri"/>
        <family val="2"/>
        <scheme val="minor"/>
      </rPr>
      <t xml:space="preserve"> Age-standardized one-year relative survival ratios by selected cancer types, Ontario, 2018 to 2021</t>
    </r>
  </si>
  <si>
    <r>
      <rPr>
        <b/>
        <sz val="12"/>
        <color theme="1"/>
        <rFont val="Calibri"/>
        <family val="2"/>
        <scheme val="minor"/>
      </rPr>
      <t xml:space="preserve">Data sources: </t>
    </r>
    <r>
      <rPr>
        <sz val="12"/>
        <color theme="1"/>
        <rFont val="Calibri"/>
        <family val="2"/>
        <scheme val="minor"/>
      </rPr>
      <t>Ontario Cancer Registry (March 2023), Ontario Health (Cancer Care Ontario);
Case and Contact Management Solution (Ministry of Health)</t>
    </r>
  </si>
  <si>
    <r>
      <rPr>
        <b/>
        <sz val="12"/>
        <color theme="1"/>
        <rFont val="Calibri"/>
        <family val="2"/>
        <scheme val="minor"/>
      </rPr>
      <t>Data source:</t>
    </r>
    <r>
      <rPr>
        <sz val="12"/>
        <color theme="1"/>
        <rFont val="Calibri"/>
        <family val="2"/>
        <scheme val="minor"/>
      </rPr>
      <t xml:space="preserve"> Ontario Cancer Registry (March 2023), Ontario Health (Cancer Care Ontario)</t>
    </r>
  </si>
  <si>
    <r>
      <rPr>
        <b/>
        <sz val="12"/>
        <color theme="1"/>
        <rFont val="Calibri"/>
        <family val="2"/>
        <scheme val="minor"/>
      </rPr>
      <t>Figure 1.9</t>
    </r>
    <r>
      <rPr>
        <sz val="12"/>
        <color theme="1"/>
        <rFont val="Calibri"/>
        <family val="2"/>
        <scheme val="minor"/>
      </rPr>
      <t xml:space="preserve"> Excess deaths (from all causes) among people with cancer, Ontario, 2020–2021</t>
    </r>
  </si>
  <si>
    <r>
      <rPr>
        <b/>
        <sz val="12"/>
        <color theme="1"/>
        <rFont val="Calibri"/>
        <family val="2"/>
        <scheme val="minor"/>
      </rPr>
      <t xml:space="preserve">Data source: </t>
    </r>
    <r>
      <rPr>
        <sz val="12"/>
        <color theme="1"/>
        <rFont val="Calibri"/>
        <family val="2"/>
        <scheme val="minor"/>
      </rPr>
      <t>Ontario Cancer Registry (March 2023), Ontario Health (Cancer Care Ontario)</t>
    </r>
  </si>
  <si>
    <r>
      <rPr>
        <b/>
        <sz val="12"/>
        <color theme="1"/>
        <rFont val="Calibri"/>
        <family val="2"/>
        <scheme val="minor"/>
      </rPr>
      <t xml:space="preserve">Figure 1.8 </t>
    </r>
    <r>
      <rPr>
        <sz val="12"/>
        <color theme="1"/>
        <rFont val="Calibri"/>
        <family val="2"/>
        <scheme val="minor"/>
      </rPr>
      <t>Per cent difference in all-cause mortality counts among people with cancer by month, Ontario, 2020 to 2022 versus 2019</t>
    </r>
  </si>
  <si>
    <r>
      <rPr>
        <b/>
        <sz val="12"/>
        <color theme="1"/>
        <rFont val="Calibri"/>
        <family val="2"/>
        <scheme val="minor"/>
      </rPr>
      <t>Data source:</t>
    </r>
    <r>
      <rPr>
        <sz val="12"/>
        <color theme="1"/>
        <rFont val="Calibri"/>
        <family val="2"/>
        <scheme val="minor"/>
      </rPr>
      <t xml:space="preserve"> Ontario Cancer Registry (March 2023), Ontario Health (Cancer Care Ontario) </t>
    </r>
  </si>
  <si>
    <r>
      <t xml:space="preserve">Figure 1.7 </t>
    </r>
    <r>
      <rPr>
        <sz val="12"/>
        <color theme="1"/>
        <rFont val="Calibri"/>
        <family val="2"/>
        <scheme val="minor"/>
      </rPr>
      <t>All-cause mortality counts among people with cancer by month, Ontario, 2019 to 2022</t>
    </r>
  </si>
  <si>
    <r>
      <rPr>
        <b/>
        <sz val="12"/>
        <color theme="1"/>
        <rFont val="Calibri"/>
        <family val="2"/>
        <scheme val="minor"/>
      </rPr>
      <t xml:space="preserve">Data source: </t>
    </r>
    <r>
      <rPr>
        <sz val="12"/>
        <color theme="1"/>
        <rFont val="Calibri"/>
        <family val="2"/>
        <scheme val="minor"/>
      </rPr>
      <t>Ontario Cancer Registry (September 2023), Ontario Health (Cancer Care Ontario)</t>
    </r>
  </si>
  <si>
    <r>
      <rPr>
        <b/>
        <sz val="12"/>
        <color theme="1"/>
        <rFont val="Calibri"/>
        <family val="2"/>
        <scheme val="minor"/>
      </rPr>
      <t>Figure 1.6</t>
    </r>
    <r>
      <rPr>
        <sz val="12"/>
        <color theme="1"/>
        <rFont val="Calibri"/>
        <family val="2"/>
        <scheme val="minor"/>
      </rPr>
      <t xml:space="preserve"> Age-standardized hospitalization rates from any cause among people with confirmed COVID-19 in the general and cancer populations, Ontario, 2020 to 2021</t>
    </r>
  </si>
  <si>
    <r>
      <rPr>
        <b/>
        <sz val="12"/>
        <color theme="1"/>
        <rFont val="Calibri"/>
        <family val="2"/>
        <scheme val="minor"/>
      </rPr>
      <t xml:space="preserve">Data sources: </t>
    </r>
    <r>
      <rPr>
        <sz val="12"/>
        <color theme="1"/>
        <rFont val="Calibri"/>
        <family val="2"/>
        <scheme val="minor"/>
      </rPr>
      <t>Ontario Cancer Registry (September 2023), Ontario Health (Cancer Care Ontario); Case and Contact Management Solution, Ministry of Health (March 2023)</t>
    </r>
  </si>
  <si>
    <r>
      <rPr>
        <b/>
        <sz val="12"/>
        <color theme="1"/>
        <rFont val="Calibri"/>
        <family val="2"/>
        <scheme val="minor"/>
      </rPr>
      <t xml:space="preserve">•	</t>
    </r>
    <r>
      <rPr>
        <sz val="12"/>
        <color theme="1"/>
        <rFont val="Calibri"/>
        <family val="2"/>
        <scheme val="minor"/>
      </rPr>
      <t xml:space="preserve">Cases with unknown stage or that were not staged by the OCR were excluded from this analysis. Over all years, case counts were as follows: prostate n = 21,256 (excludes unknown stage or not staged = 4,503); breast (female) n = 29,356 (excludes unknown stage or not staged = 4,669); colorectal n = 18,964 (excludes unknown stage or not staged = 5,549); lung n = 25,568 (excludes unknown stage or not staged = 4,747); cervix n = 1,576 (excludes unknown stage or not staged = 269). </t>
    </r>
  </si>
  <si>
    <r>
      <rPr>
        <b/>
        <sz val="12"/>
        <color theme="1"/>
        <rFont val="Calibri"/>
        <family val="2"/>
        <scheme val="minor"/>
      </rPr>
      <t xml:space="preserve">•	</t>
    </r>
    <r>
      <rPr>
        <sz val="12"/>
        <color theme="1"/>
        <rFont val="Calibri"/>
        <family val="2"/>
        <scheme val="minor"/>
      </rPr>
      <t xml:space="preserve">Breast (female) and prostate cancers had a significantly higher number of cases with unknown stage or that were not staged in 2020 than in 2019 and 2018. Lung cancer had more cases of unknown stage or that were not staged in 2020 than in 2019, but significantly fewer than in 2018. Cervical and colorectal cancers had similar numbers of cases with unknown stage or that were not staged from 2018 to 2020. See Appendix 1: Cancer stage at diagnosis for more information. </t>
    </r>
  </si>
  <si>
    <r>
      <t>Figure 1.4</t>
    </r>
    <r>
      <rPr>
        <sz val="12"/>
        <color theme="1"/>
        <rFont val="Calibri"/>
        <family val="2"/>
        <scheme val="minor"/>
      </rPr>
      <t xml:space="preserve"> Difference in annual incidence counts, Ontario, 2020 to 2022 versus 2019</t>
    </r>
  </si>
  <si>
    <r>
      <rPr>
        <b/>
        <sz val="12"/>
        <color theme="1"/>
        <rFont val="Calibri"/>
        <family val="2"/>
        <scheme val="minor"/>
      </rPr>
      <t>Figure 1.3</t>
    </r>
    <r>
      <rPr>
        <sz val="12"/>
        <color theme="1"/>
        <rFont val="Calibri"/>
        <family val="2"/>
        <scheme val="minor"/>
      </rPr>
      <t xml:space="preserve"> Per cent difference in incidence counts by month, Ontario, 2020 to 2022 versus 2019</t>
    </r>
  </si>
  <si>
    <r>
      <rPr>
        <b/>
        <sz val="12"/>
        <color theme="1"/>
        <rFont val="Calibri"/>
        <family val="2"/>
        <scheme val="minor"/>
      </rPr>
      <t xml:space="preserve">Data source: </t>
    </r>
    <r>
      <rPr>
        <sz val="12"/>
        <color theme="1"/>
        <rFont val="Calibri"/>
        <family val="2"/>
        <scheme val="minor"/>
      </rPr>
      <t xml:space="preserve">Ontario Cancer Registry (September 2023), Ontario Health (Cancer Care Ontario) </t>
    </r>
  </si>
  <si>
    <r>
      <rPr>
        <b/>
        <sz val="12"/>
        <color theme="1"/>
        <rFont val="Calibri"/>
        <family val="2"/>
        <scheme val="minor"/>
      </rPr>
      <t xml:space="preserve">Figure 1.2 </t>
    </r>
    <r>
      <rPr>
        <sz val="12"/>
        <color theme="1"/>
        <rFont val="Calibri"/>
        <family val="2"/>
        <scheme val="minor"/>
      </rPr>
      <t>Incidence counts by month, Ontario, 2019 to 2022</t>
    </r>
  </si>
  <si>
    <r>
      <rPr>
        <b/>
        <sz val="12"/>
        <color theme="1"/>
        <rFont val="Calibri"/>
        <family val="2"/>
        <scheme val="minor"/>
      </rPr>
      <t>Data source:</t>
    </r>
    <r>
      <rPr>
        <sz val="12"/>
        <color theme="1"/>
        <rFont val="Calibri"/>
        <family val="2"/>
        <scheme val="minor"/>
      </rPr>
      <t xml:space="preserve"> Ontario Cancer Registry (September 2023), Ontario Health (Cancer Care Ontario)</t>
    </r>
  </si>
  <si>
    <t>1-year RSR (2019–2020) — RSR</t>
  </si>
  <si>
    <t>1-year RSR (2019–2020) — 95% CI</t>
  </si>
  <si>
    <t>5-year RSR (2016–2020) — RSR</t>
  </si>
  <si>
    <t>5-year RSR (2016–2020) — 95% CI</t>
  </si>
  <si>
    <t>10-year RSR (2011–2020) — RSR</t>
  </si>
  <si>
    <t>10-year RSR (2011–2020) — 95% CI</t>
  </si>
  <si>
    <t>15-year RSR (2006–2020) — RSR</t>
  </si>
  <si>
    <t>15-year RSR (2006–2020) — 95% CI</t>
  </si>
  <si>
    <t>Stage 1 — RSR</t>
  </si>
  <si>
    <t>Stage 1 — 95% CI</t>
  </si>
  <si>
    <t>Stage 2 — RSR</t>
  </si>
  <si>
    <t>Stage 2 — 95% CI</t>
  </si>
  <si>
    <t>Stage 3 — RSR</t>
  </si>
  <si>
    <t>Stage 3 — 95% CI</t>
  </si>
  <si>
    <t>Stage 4 — RSR</t>
  </si>
  <si>
    <t>Stage 4 — 95% CI</t>
  </si>
  <si>
    <t>·         The 30-year prevalence for all cancers is 705,654.</t>
  </si>
  <si>
    <t>·         Prevalence counts are based on incidence counts using International Agency for Research on Cancer/International Association of Cancer Registries rules for counting multiple primaries.</t>
  </si>
  <si>
    <r>
      <rPr>
        <b/>
        <sz val="12"/>
        <color theme="1"/>
        <rFont val="Calibri"/>
        <family val="2"/>
        <scheme val="minor"/>
      </rPr>
      <t xml:space="preserve">Figure 5.2 </t>
    </r>
    <r>
      <rPr>
        <sz val="12"/>
        <color theme="1"/>
        <rFont val="Calibri"/>
        <family val="2"/>
        <scheme val="minor"/>
      </rPr>
      <t>Ten-year prevalence counts by cancer type, Ontario, 2000 to 2020</t>
    </r>
  </si>
  <si>
    <t>·         Cases with unknown stage or that were not staged were excluded from this analysis.</t>
  </si>
  <si>
    <t>·         Bladder cancer includes carcinoma in situ cases.</t>
  </si>
  <si>
    <t>·         The period method was used to derive relative survival ratios.</t>
  </si>
  <si>
    <t>1987–1991</t>
  </si>
  <si>
    <t>·         The cohort method was used to derive five-year overall survival proportions for cases with a first primary cancer diagnosed from 1987 to 2016; the period method was used to derive five-year overall survival proportions for cases diagnosed in 2017–2021.</t>
  </si>
  <si>
    <t>·         Overall survival proportions do not adjust for the expected survival of the general population of children in Ontario who are the same age and sex during the same period.</t>
  </si>
  <si>
    <t>·       Analysis was restricted to cancer cases in people ages 15 to 99.</t>
  </si>
  <si>
    <t>·       The cohort method was used to derive relative survival ratios for all periods.</t>
  </si>
  <si>
    <t>·       Cases were selected based on the National Cancer Institute’s Surveillance, Epidemiology and End Results Program standards for counting multiple primary cancers.</t>
  </si>
  <si>
    <t>·       Relative survival ratios were age-standardized using the International Cancer Survival Standards.</t>
  </si>
  <si>
    <r>
      <t>Analysis by:</t>
    </r>
    <r>
      <rPr>
        <sz val="12"/>
        <color rgb="FF000000"/>
        <rFont val="Calibri"/>
        <family val="2"/>
        <scheme val="minor"/>
      </rPr>
      <t xml:space="preserve"> Surveillance, Ontario Health (Cancer Care Ontario)</t>
    </r>
  </si>
  <si>
    <r>
      <t>Data source:</t>
    </r>
    <r>
      <rPr>
        <sz val="12"/>
        <color rgb="FF000000"/>
        <rFont val="Calibri"/>
        <family val="2"/>
        <scheme val="minor"/>
      </rPr>
      <t xml:space="preserve"> Ontario Cancer Registry (September 2023), Ontario Health (Cancer Care Ontario)</t>
    </r>
  </si>
  <si>
    <r>
      <t xml:space="preserve">Figure 1.5 </t>
    </r>
    <r>
      <rPr>
        <sz val="12"/>
        <color theme="1"/>
        <rFont val="Calibri"/>
        <family val="2"/>
        <scheme val="minor"/>
      </rPr>
      <t xml:space="preserve">Percentage of new cases by stage at diagnosis and cancer type for selected cancers, Ontario, 2018 to 2020 </t>
    </r>
  </si>
  <si>
    <t>Ages 0 to 39 — ASIR</t>
  </si>
  <si>
    <t>Ages 40 to 59 — ASIR</t>
  </si>
  <si>
    <t>Ages 60 to 79 — ASIR</t>
  </si>
  <si>
    <t>Ages 80 and older — ASIR</t>
  </si>
  <si>
    <t>Ages 80 and older</t>
  </si>
  <si>
    <r>
      <t xml:space="preserve">·         </t>
    </r>
    <r>
      <rPr>
        <sz val="12"/>
        <color rgb="FF333333"/>
        <rFont val="Calibri"/>
        <family val="2"/>
        <scheme val="minor"/>
      </rPr>
      <t>ASMR means age-standardized mortality rate</t>
    </r>
  </si>
  <si>
    <t>Ages 0 to 39 — ASMR</t>
  </si>
  <si>
    <t>Ages 40 to 59 — ASMR</t>
  </si>
  <si>
    <t>Ages 60 to 79 — ASMR</t>
  </si>
  <si>
    <t>Ages 80 and older — ASMR</t>
  </si>
  <si>
    <t>1986—2020</t>
  </si>
  <si>
    <t>1986—1998</t>
  </si>
  <si>
    <t>1998—2016</t>
  </si>
  <si>
    <t>2016—2020</t>
  </si>
  <si>
    <t>1986—2001</t>
  </si>
  <si>
    <t>2001—2013</t>
  </si>
  <si>
    <t>2013—2020</t>
  </si>
  <si>
    <t>1986—2000</t>
  </si>
  <si>
    <t>2000—2020</t>
  </si>
  <si>
    <t>2001—2006</t>
  </si>
  <si>
    <t>2006—2015</t>
  </si>
  <si>
    <t>2015—2020</t>
  </si>
  <si>
    <t>1986—1997</t>
  </si>
  <si>
    <t>1997—2020</t>
  </si>
  <si>
    <t>1986—2002</t>
  </si>
  <si>
    <t>2002—2010</t>
  </si>
  <si>
    <t>2010—2020</t>
  </si>
  <si>
    <t>2001—2020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</si>
</sst>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
    <numFmt numFmtId="168" formatCode="_-* #,##0_-;\-* #,##0_-;_-* &quot;-&quot;??_-;_-@_-"/>
    <numFmt numFmtId="169" formatCode="_-* #,##0.0_-;\-* #,##0.0_-;_-* &quot;-&quot;??_-;_-@_-"/>
    <numFmt numFmtId="170" formatCode="_(* #,##0_);_(* \(#,##0\);_(* &quot;-&quot;??_);_(@_)"/>
  </numFmts>
  <fonts count="17" x14ac:knownFonts="1">
    <font>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11"/>
      <color theme="1"/>
      <name val="Calibri"/>
      <family val="2"/>
      <scheme val="minor"/>
    </font>
    <font>
      <sz val="10"/>
      <name val="MS Sans Serif"/>
      <family val="2"/>
    </font>
    <font>
      <sz val="12"/>
      <color rgb="FF333333"/>
      <name val="Calibri"/>
      <family val="2"/>
      <scheme val="minor"/>
    </font>
    <font>
      <sz val="12"/>
      <color rgb="FF000000"/>
      <name val="Calibri"/>
      <family val="2"/>
      <scheme val="minor"/>
    </font>
    <font>
      <b/>
      <sz val="12"/>
      <color rgb="FF000000"/>
      <name val="Calibri"/>
      <family val="2"/>
      <scheme val="minor"/>
    </font>
    <font>
      <i/>
      <sz val="12"/>
      <color theme="1"/>
      <name val="Calibri"/>
      <family val="2"/>
      <scheme val="minor"/>
    </font>
    <font>
      <sz val="8"/>
      <name val="Calibri"/>
      <family val="2"/>
      <scheme val="minor"/>
    </font>
    <font>
      <vertAlign val="superscript"/>
      <sz val="12"/>
      <name val="Calibri"/>
      <family val="2"/>
      <scheme val="minor"/>
    </font>
    <font>
      <i/>
      <sz val="12"/>
      <color rgb="FF000000"/>
      <name val="Calibri"/>
      <family val="2"/>
      <scheme val="minor"/>
    </font>
    <font>
      <sz val="12"/>
      <color rgb="FF0070C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3" fillId="0" borderId="0"/>
    <xf numFmtId="9" fontId="7" fillId="0" borderId="0" applyFont="0" applyFill="0" applyBorder="0" applyAlignment="0" applyProtection="0"/>
    <xf numFmtId="0" fontId="7" fillId="0" borderId="0"/>
    <xf numFmtId="0" fontId="8" fillId="0" borderId="0"/>
    <xf numFmtId="0" fontId="8" fillId="0" borderId="0"/>
    <xf numFmtId="43" fontId="7" fillId="0" borderId="0" applyFont="0" applyFill="0" applyBorder="0" applyAlignment="0" applyProtection="0"/>
    <xf numFmtId="164" fontId="7" fillId="0" borderId="0" applyFont="0" applyFill="0" applyBorder="0" applyAlignment="0" applyProtection="0"/>
  </cellStyleXfs>
  <cellXfs count="177">
    <xf numFmtId="0" fontId="0" fillId="0" borderId="0" xfId="0"/>
    <xf numFmtId="0" fontId="1" fillId="0" borderId="1" xfId="0" applyFont="1" applyFill="1" applyBorder="1" applyAlignment="1">
      <alignment vertical="center"/>
    </xf>
    <xf numFmtId="0" fontId="1" fillId="0" borderId="1" xfId="0" applyFont="1" applyFill="1" applyBorder="1"/>
    <xf numFmtId="0" fontId="1" fillId="0" borderId="1" xfId="0" applyFont="1" applyFill="1" applyBorder="1" applyAlignment="1">
      <alignment vertical="center" wrapText="1"/>
    </xf>
    <xf numFmtId="168" fontId="1" fillId="0" borderId="0" xfId="7" applyNumberFormat="1" applyFont="1" applyFill="1"/>
    <xf numFmtId="0" fontId="1" fillId="0" borderId="0" xfId="0" applyFont="1" applyFill="1"/>
    <xf numFmtId="0" fontId="2" fillId="0" borderId="0" xfId="0" applyFont="1" applyFill="1" applyAlignment="1">
      <alignment vertical="center"/>
    </xf>
    <xf numFmtId="0" fontId="1" fillId="0" borderId="0" xfId="0" applyFont="1" applyFill="1" applyAlignment="1">
      <alignment vertical="center"/>
    </xf>
    <xf numFmtId="0" fontId="2" fillId="0" borderId="0" xfId="0" applyFont="1" applyFill="1"/>
    <xf numFmtId="1" fontId="1" fillId="0" borderId="0" xfId="0" applyNumberFormat="1" applyFont="1" applyFill="1"/>
    <xf numFmtId="0" fontId="11" fillId="0" borderId="0" xfId="0" applyFont="1" applyFill="1" applyAlignment="1">
      <alignment vertical="center"/>
    </xf>
    <xf numFmtId="166" fontId="1" fillId="0" borderId="0" xfId="0" applyNumberFormat="1" applyFont="1" applyFill="1"/>
    <xf numFmtId="0" fontId="4" fillId="0" borderId="0" xfId="0" applyFont="1" applyFill="1"/>
    <xf numFmtId="0" fontId="1" fillId="0" borderId="0" xfId="0" applyFont="1" applyFill="1" applyAlignment="1">
      <alignment horizontal="left" vertical="center" indent="5"/>
    </xf>
    <xf numFmtId="0" fontId="1" fillId="0" borderId="0" xfId="0" applyFont="1" applyFill="1" applyAlignment="1">
      <alignment horizontal="center" vertical="center"/>
    </xf>
    <xf numFmtId="0" fontId="1" fillId="0" borderId="0" xfId="4" applyFont="1" applyFill="1"/>
    <xf numFmtId="166" fontId="1" fillId="0" borderId="1" xfId="0" applyNumberFormat="1" applyFont="1" applyFill="1" applyBorder="1"/>
    <xf numFmtId="4" fontId="1" fillId="0" borderId="0" xfId="0" applyNumberFormat="1" applyFont="1" applyFill="1"/>
    <xf numFmtId="0" fontId="1" fillId="0" borderId="0" xfId="0" applyFont="1" applyFill="1" applyAlignment="1">
      <alignment horizontal="center"/>
    </xf>
    <xf numFmtId="0" fontId="2" fillId="0" borderId="0" xfId="0" applyFont="1" applyFill="1" applyAlignment="1">
      <alignment horizontal="left" vertical="center" readingOrder="1"/>
    </xf>
    <xf numFmtId="0" fontId="4" fillId="0" borderId="1" xfId="0" applyFont="1" applyFill="1" applyBorder="1" applyAlignment="1">
      <alignment horizontal="center"/>
    </xf>
    <xf numFmtId="166" fontId="4" fillId="0" borderId="1" xfId="0" applyNumberFormat="1" applyFont="1" applyFill="1" applyBorder="1" applyAlignment="1">
      <alignment horizontal="center"/>
    </xf>
    <xf numFmtId="0" fontId="6" fillId="0" borderId="0" xfId="0" applyFont="1" applyFill="1"/>
    <xf numFmtId="0" fontId="1" fillId="0" borderId="1" xfId="0" applyFont="1" applyFill="1" applyBorder="1" applyAlignment="1">
      <alignment horizontal="right"/>
    </xf>
    <xf numFmtId="0" fontId="1" fillId="0" borderId="1" xfId="0" applyFont="1" applyFill="1" applyBorder="1" applyAlignment="1">
      <alignment horizontal="center" vertical="center"/>
    </xf>
    <xf numFmtId="166" fontId="1" fillId="0" borderId="1" xfId="0" applyNumberFormat="1" applyFont="1" applyFill="1" applyBorder="1" applyAlignment="1">
      <alignment horizontal="right"/>
    </xf>
    <xf numFmtId="166" fontId="1" fillId="0" borderId="1" xfId="3" applyNumberFormat="1" applyFont="1" applyFill="1" applyBorder="1" applyAlignment="1">
      <alignment horizontal="right"/>
    </xf>
    <xf numFmtId="3" fontId="1" fillId="0" borderId="1" xfId="0" applyNumberFormat="1" applyFont="1" applyFill="1" applyBorder="1"/>
    <xf numFmtId="167" fontId="1" fillId="0" borderId="1" xfId="3" applyNumberFormat="1" applyFont="1" applyFill="1" applyBorder="1"/>
    <xf numFmtId="3" fontId="1" fillId="0" borderId="0" xfId="0" applyNumberFormat="1" applyFont="1" applyFill="1"/>
    <xf numFmtId="9" fontId="1" fillId="0" borderId="0" xfId="3" applyFont="1" applyFill="1"/>
    <xf numFmtId="0" fontId="4" fillId="0" borderId="0" xfId="0" applyFont="1" applyFill="1" applyAlignment="1">
      <alignment horizontal="left"/>
    </xf>
    <xf numFmtId="0" fontId="1" fillId="0" borderId="0" xfId="0" applyFont="1" applyFill="1" applyAlignment="1">
      <alignment wrapText="1"/>
    </xf>
    <xf numFmtId="165" fontId="1" fillId="0" borderId="0" xfId="0" applyNumberFormat="1" applyFont="1" applyFill="1"/>
    <xf numFmtId="0" fontId="5" fillId="0" borderId="0" xfId="0" applyFont="1" applyFill="1" applyAlignment="1">
      <alignment horizontal="left"/>
    </xf>
    <xf numFmtId="0" fontId="4" fillId="0" borderId="1" xfId="5" applyFont="1" applyFill="1" applyBorder="1" applyAlignment="1">
      <alignment horizontal="left" vertical="center"/>
    </xf>
    <xf numFmtId="0" fontId="4" fillId="0" borderId="1" xfId="5" applyFont="1" applyFill="1" applyBorder="1" applyAlignment="1">
      <alignment horizontal="center" vertical="center"/>
    </xf>
    <xf numFmtId="0" fontId="1" fillId="0" borderId="1" xfId="0" quotePrefix="1" applyFont="1" applyFill="1" applyBorder="1" applyAlignment="1">
      <alignment horizontal="right"/>
    </xf>
    <xf numFmtId="0" fontId="2" fillId="0" borderId="0" xfId="4" applyFont="1" applyFill="1"/>
    <xf numFmtId="0" fontId="11" fillId="0" borderId="0" xfId="0" applyFont="1" applyFill="1"/>
    <xf numFmtId="0" fontId="1" fillId="0" borderId="1" xfId="0" applyFont="1" applyFill="1" applyBorder="1" applyAlignment="1">
      <alignment horizontal="center" vertical="center" wrapText="1"/>
    </xf>
    <xf numFmtId="166" fontId="4" fillId="0" borderId="1" xfId="0" applyNumberFormat="1" applyFont="1" applyFill="1" applyBorder="1"/>
    <xf numFmtId="165" fontId="1" fillId="0" borderId="1" xfId="0" applyNumberFormat="1" applyFont="1" applyFill="1" applyBorder="1"/>
    <xf numFmtId="165" fontId="4" fillId="0" borderId="1" xfId="0" applyNumberFormat="1" applyFont="1" applyFill="1" applyBorder="1"/>
    <xf numFmtId="0" fontId="10" fillId="0" borderId="0" xfId="0" applyFont="1" applyFill="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xf>
    <xf numFmtId="0" fontId="2" fillId="0" borderId="0" xfId="0" applyFont="1" applyFill="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xf>
    <xf numFmtId="3" fontId="4" fillId="0" borderId="1" xfId="0" applyNumberFormat="1" applyFont="1" applyBorder="1"/>
    <xf numFmtId="165" fontId="1" fillId="0" borderId="1" xfId="0" applyNumberFormat="1" applyFont="1" applyBorder="1"/>
    <xf numFmtId="165" fontId="4" fillId="0" borderId="1" xfId="0" applyNumberFormat="1" applyFont="1" applyBorder="1"/>
    <xf numFmtId="165" fontId="1" fillId="0" borderId="0" xfId="0" applyNumberFormat="1" applyFont="1"/>
    <xf numFmtId="0" fontId="2"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xf>
    <xf numFmtId="3" fontId="1" fillId="0" borderId="1" xfId="0" applyNumberFormat="1" applyFont="1" applyBorder="1"/>
    <xf numFmtId="166" fontId="1" fillId="0" borderId="1" xfId="0" applyNumberFormat="1" applyFont="1" applyBorder="1"/>
    <xf numFmtId="166" fontId="4" fillId="0" borderId="1" xfId="0" applyNumberFormat="1" applyFont="1" applyBorder="1"/>
    <xf numFmtId="0" fontId="1" fillId="0" borderId="0" xfId="0" applyFont="1" applyAlignment="1">
      <alignment horizontal="left" vertical="top" wrapText="1"/>
    </xf>
    <xf numFmtId="0" fontId="1" fillId="0" borderId="0" xfId="0" applyFont="1" applyAlignment="1">
      <alignment horizontal="left" vertical="center" indent="5"/>
    </xf>
    <xf numFmtId="0" fontId="1" fillId="0" borderId="1" xfId="0" applyFont="1" applyBorder="1" applyAlignment="1">
      <alignment horizontal="center" vertical="center"/>
    </xf>
    <xf numFmtId="0" fontId="1" fillId="0" borderId="1" xfId="0" applyFont="1" applyFill="1" applyBorder="1" applyAlignment="1">
      <alignment wrapText="1"/>
    </xf>
    <xf numFmtId="0" fontId="1" fillId="0" borderId="1" xfId="0" applyFont="1" applyFill="1" applyBorder="1" applyAlignment="1">
      <alignment vertical="top" wrapText="1"/>
    </xf>
    <xf numFmtId="166" fontId="1" fillId="0" borderId="0" xfId="0" applyNumberFormat="1" applyFont="1" applyFill="1" applyAlignment="1">
      <alignment horizontal="center"/>
    </xf>
    <xf numFmtId="166"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4" fillId="0" borderId="1" xfId="0"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xf>
    <xf numFmtId="0" fontId="4" fillId="0" borderId="1" xfId="5" applyFont="1" applyFill="1" applyBorder="1" applyAlignment="1">
      <alignment vertical="center"/>
    </xf>
    <xf numFmtId="0" fontId="4" fillId="0" borderId="0" xfId="0" applyFont="1"/>
    <xf numFmtId="0" fontId="4" fillId="0" borderId="0" xfId="0" applyFont="1" applyFill="1" applyAlignment="1">
      <alignment horizontal="center"/>
    </xf>
    <xf numFmtId="0" fontId="1" fillId="0" borderId="0" xfId="0" applyFont="1" applyAlignment="1">
      <alignment horizontal="left" vertical="center"/>
    </xf>
    <xf numFmtId="0" fontId="4" fillId="0" borderId="0" xfId="0" applyFont="1" applyAlignment="1">
      <alignment wrapText="1"/>
    </xf>
    <xf numFmtId="0" fontId="1" fillId="0" borderId="0" xfId="0" applyFont="1" applyAlignment="1">
      <alignment horizontal="left" wrapText="1"/>
    </xf>
    <xf numFmtId="0" fontId="4" fillId="0" borderId="0" xfId="0" applyFont="1" applyAlignment="1">
      <alignment horizontal="left" wrapText="1"/>
    </xf>
    <xf numFmtId="0" fontId="4" fillId="0" borderId="0" xfId="1" applyFont="1"/>
    <xf numFmtId="0" fontId="1" fillId="0" borderId="0" xfId="0" applyFont="1" applyAlignment="1">
      <alignment horizontal="center"/>
    </xf>
    <xf numFmtId="0" fontId="1"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10" fontId="1" fillId="0" borderId="0" xfId="0" applyNumberFormat="1" applyFont="1" applyFill="1"/>
    <xf numFmtId="2" fontId="1" fillId="0" borderId="0" xfId="0" applyNumberFormat="1" applyFont="1" applyFill="1"/>
    <xf numFmtId="0" fontId="2" fillId="0" borderId="0" xfId="0" applyFont="1" applyFill="1" applyAlignment="1"/>
    <xf numFmtId="0" fontId="1" fillId="0" borderId="0" xfId="0" applyFont="1" applyFill="1" applyAlignment="1"/>
    <xf numFmtId="0" fontId="11" fillId="0" borderId="5" xfId="0" applyFont="1" applyFill="1" applyBorder="1" applyAlignment="1">
      <alignment horizontal="justify" vertical="center" wrapText="1"/>
    </xf>
    <xf numFmtId="0" fontId="11" fillId="0" borderId="6" xfId="0" applyFont="1" applyFill="1" applyBorder="1" applyAlignment="1">
      <alignment vertical="center" wrapText="1"/>
    </xf>
    <xf numFmtId="0" fontId="10" fillId="0" borderId="7" xfId="0" applyFont="1" applyFill="1" applyBorder="1" applyAlignment="1">
      <alignment horizontal="justify" vertical="center"/>
    </xf>
    <xf numFmtId="0" fontId="10" fillId="0" borderId="4" xfId="0" applyFont="1" applyFill="1" applyBorder="1" applyAlignment="1">
      <alignment horizontal="right" vertical="center"/>
    </xf>
    <xf numFmtId="0" fontId="1" fillId="0" borderId="0" xfId="0" applyFont="1" applyFill="1" applyAlignment="1">
      <alignment horizontal="left" vertical="center" indent="6"/>
    </xf>
    <xf numFmtId="0" fontId="2" fillId="0" borderId="0" xfId="0" applyFont="1" applyFill="1" applyAlignment="1">
      <alignment horizontal="left" vertical="center" indent="6"/>
    </xf>
    <xf numFmtId="0" fontId="1" fillId="0" borderId="0" xfId="6" applyFont="1" applyFill="1" applyAlignment="1">
      <alignment horizontal="left" indent="6"/>
    </xf>
    <xf numFmtId="0" fontId="2" fillId="0" borderId="0" xfId="0" applyFont="1" applyFill="1" applyAlignment="1" applyProtection="1">
      <alignment horizontal="center" wrapText="1"/>
      <protection hidden="1"/>
    </xf>
    <xf numFmtId="0" fontId="2" fillId="0" borderId="0" xfId="0" applyFont="1" applyFill="1" applyAlignment="1">
      <alignment horizontal="center" wrapText="1"/>
    </xf>
    <xf numFmtId="0" fontId="6" fillId="0" borderId="0" xfId="0" applyFont="1" applyFill="1" applyAlignment="1">
      <alignment wrapText="1"/>
    </xf>
    <xf numFmtId="0" fontId="4" fillId="0" borderId="1" xfId="0" applyFont="1" applyFill="1" applyBorder="1" applyAlignment="1">
      <alignment horizontal="center" vertical="center"/>
    </xf>
    <xf numFmtId="0" fontId="14" fillId="0" borderId="0" xfId="5" applyFont="1" applyFill="1"/>
    <xf numFmtId="166" fontId="1" fillId="0" borderId="0" xfId="3" applyNumberFormat="1" applyFont="1" applyFill="1"/>
    <xf numFmtId="0" fontId="4" fillId="0" borderId="0" xfId="1" applyFont="1" applyFill="1"/>
    <xf numFmtId="0" fontId="4" fillId="0" borderId="1" xfId="0" applyFont="1" applyFill="1" applyBorder="1" applyAlignment="1">
      <alignment horizontal="left"/>
    </xf>
    <xf numFmtId="0" fontId="4" fillId="0" borderId="0" xfId="5" applyFont="1" applyFill="1"/>
    <xf numFmtId="0" fontId="1" fillId="0" borderId="1" xfId="0" applyFont="1" applyFill="1" applyBorder="1" applyAlignment="1">
      <alignment horizontal="center" vertical="top"/>
    </xf>
    <xf numFmtId="166" fontId="4" fillId="0" borderId="1" xfId="0" applyNumberFormat="1" applyFont="1" applyFill="1" applyBorder="1" applyAlignment="1">
      <alignment horizontal="center" vertical="center"/>
    </xf>
    <xf numFmtId="0" fontId="10" fillId="0" borderId="0" xfId="0" applyFont="1" applyFill="1" applyAlignment="1">
      <alignment horizontal="justify" vertical="center"/>
    </xf>
    <xf numFmtId="0" fontId="4" fillId="0" borderId="1" xfId="0" applyFont="1" applyFill="1" applyBorder="1"/>
    <xf numFmtId="0" fontId="1" fillId="0" borderId="1" xfId="0" applyFont="1" applyBorder="1"/>
    <xf numFmtId="166" fontId="4" fillId="0" borderId="1" xfId="3" applyNumberFormat="1" applyFont="1" applyFill="1" applyBorder="1" applyAlignment="1">
      <alignment horizontal="center"/>
    </xf>
    <xf numFmtId="166" fontId="4" fillId="0" borderId="1" xfId="0" applyNumberFormat="1" applyFont="1" applyBorder="1" applyAlignment="1">
      <alignment horizontal="center"/>
    </xf>
    <xf numFmtId="0" fontId="4" fillId="0" borderId="1" xfId="2" applyFont="1" applyBorder="1" applyAlignment="1">
      <alignment horizontal="center" vertical="top" wrapText="1"/>
    </xf>
    <xf numFmtId="3" fontId="1" fillId="0" borderId="0" xfId="0" applyNumberFormat="1" applyFont="1"/>
    <xf numFmtId="9" fontId="4" fillId="0" borderId="0" xfId="3" applyFont="1" applyFill="1"/>
    <xf numFmtId="0" fontId="10" fillId="0" borderId="0" xfId="0" applyFont="1" applyFill="1"/>
    <xf numFmtId="0" fontId="1" fillId="0" borderId="0" xfId="0" applyFont="1" applyFill="1" applyBorder="1"/>
    <xf numFmtId="2" fontId="4" fillId="0" borderId="1" xfId="0" applyNumberFormat="1" applyFont="1" applyFill="1" applyBorder="1" applyAlignment="1">
      <alignment horizontal="center"/>
    </xf>
    <xf numFmtId="0" fontId="4" fillId="0" borderId="1" xfId="0" applyFont="1" applyFill="1" applyBorder="1" applyAlignment="1">
      <alignment vertical="center"/>
    </xf>
    <xf numFmtId="0" fontId="5" fillId="0" borderId="1" xfId="0" applyFont="1" applyFill="1" applyBorder="1"/>
    <xf numFmtId="2" fontId="5" fillId="0" borderId="1" xfId="0" applyNumberFormat="1" applyFont="1" applyFill="1" applyBorder="1" applyAlignment="1">
      <alignment horizontal="center"/>
    </xf>
    <xf numFmtId="0" fontId="4" fillId="0" borderId="1" xfId="0" applyFont="1" applyFill="1" applyBorder="1" applyAlignment="1">
      <alignment vertical="center" wrapText="1"/>
    </xf>
    <xf numFmtId="0" fontId="5" fillId="0" borderId="0" xfId="0" applyFont="1" applyFill="1"/>
    <xf numFmtId="0" fontId="4" fillId="0" borderId="2" xfId="0" applyFont="1" applyFill="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xf>
    <xf numFmtId="3" fontId="4" fillId="0" borderId="1" xfId="0" applyNumberFormat="1" applyFont="1" applyFill="1" applyBorder="1" applyAlignment="1">
      <alignment horizontal="center"/>
    </xf>
    <xf numFmtId="167" fontId="4" fillId="0" borderId="1" xfId="0" applyNumberFormat="1" applyFont="1" applyFill="1" applyBorder="1" applyAlignment="1">
      <alignment horizontal="center" vertical="center"/>
    </xf>
    <xf numFmtId="166" fontId="4" fillId="0" borderId="2" xfId="0" applyNumberFormat="1" applyFont="1" applyFill="1" applyBorder="1" applyAlignment="1">
      <alignment horizontal="center" vertical="center"/>
    </xf>
    <xf numFmtId="167" fontId="4" fillId="0" borderId="1" xfId="0" applyNumberFormat="1" applyFont="1" applyFill="1" applyBorder="1" applyAlignment="1">
      <alignment horizontal="center"/>
    </xf>
    <xf numFmtId="0" fontId="11" fillId="0" borderId="0" xfId="0" applyFont="1" applyFill="1" applyAlignment="1">
      <alignment horizontal="center" vertical="top" wrapText="1"/>
    </xf>
    <xf numFmtId="167" fontId="4" fillId="0" borderId="1" xfId="3" applyNumberFormat="1" applyFont="1" applyFill="1" applyBorder="1" applyAlignment="1">
      <alignment horizontal="center"/>
    </xf>
    <xf numFmtId="166" fontId="4" fillId="0" borderId="2" xfId="3" applyNumberFormat="1" applyFont="1" applyFill="1" applyBorder="1" applyAlignment="1">
      <alignment horizontal="center"/>
    </xf>
    <xf numFmtId="0" fontId="10" fillId="0" borderId="0" xfId="0" applyFont="1" applyFill="1" applyAlignment="1">
      <alignment vertical="top" wrapText="1"/>
    </xf>
    <xf numFmtId="167" fontId="4" fillId="0" borderId="0" xfId="0" applyNumberFormat="1" applyFont="1" applyFill="1" applyAlignment="1">
      <alignment horizontal="center"/>
    </xf>
    <xf numFmtId="0" fontId="16" fillId="0" borderId="0" xfId="0" applyFont="1" applyFill="1" applyAlignment="1">
      <alignment horizontal="center" vertical="top" wrapText="1"/>
    </xf>
    <xf numFmtId="166" fontId="1" fillId="0" borderId="1" xfId="3" applyNumberFormat="1" applyFont="1" applyFill="1" applyBorder="1"/>
    <xf numFmtId="0" fontId="1" fillId="0" borderId="0" xfId="0" applyFont="1" applyFill="1" applyAlignment="1">
      <alignment vertical="top"/>
    </xf>
    <xf numFmtId="169" fontId="1" fillId="0" borderId="0" xfId="7" applyNumberFormat="1" applyFont="1" applyFill="1"/>
    <xf numFmtId="169" fontId="1" fillId="0" borderId="1" xfId="7" applyNumberFormat="1" applyFont="1" applyFill="1" applyBorder="1"/>
    <xf numFmtId="169" fontId="4" fillId="0" borderId="0" xfId="7" applyNumberFormat="1" applyFont="1" applyFill="1"/>
    <xf numFmtId="0" fontId="2" fillId="0" borderId="0" xfId="0" applyFont="1" applyFill="1" applyBorder="1" applyAlignment="1"/>
    <xf numFmtId="0" fontId="1" fillId="0" borderId="0" xfId="0" applyFont="1" applyFill="1" applyBorder="1" applyAlignment="1"/>
    <xf numFmtId="0" fontId="1" fillId="0" borderId="0" xfId="0" applyFont="1" applyFill="1" applyAlignment="1">
      <alignment vertical="top" wrapText="1"/>
    </xf>
    <xf numFmtId="1" fontId="1" fillId="0" borderId="0" xfId="7" applyNumberFormat="1" applyFont="1" applyFill="1"/>
    <xf numFmtId="17" fontId="1" fillId="0" borderId="1" xfId="0" applyNumberFormat="1" applyFont="1" applyFill="1" applyBorder="1"/>
    <xf numFmtId="1" fontId="1" fillId="0" borderId="1" xfId="7" applyNumberFormat="1" applyFont="1" applyFill="1" applyBorder="1"/>
    <xf numFmtId="1" fontId="1" fillId="0" borderId="1" xfId="0" applyNumberFormat="1" applyFont="1" applyFill="1" applyBorder="1"/>
    <xf numFmtId="0" fontId="2"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wrapText="1"/>
    </xf>
    <xf numFmtId="166" fontId="1" fillId="0" borderId="1" xfId="0" applyNumberFormat="1" applyFont="1" applyFill="1" applyBorder="1" applyAlignment="1">
      <alignment horizontal="center" vertical="top"/>
    </xf>
    <xf numFmtId="0" fontId="1" fillId="0" borderId="0" xfId="0" applyFont="1" applyFill="1" applyAlignment="1">
      <alignment horizontal="center" vertical="top"/>
    </xf>
    <xf numFmtId="0" fontId="4" fillId="0" borderId="1" xfId="0" applyFont="1" applyFill="1" applyBorder="1" applyAlignment="1">
      <alignment horizontal="left" vertical="center"/>
    </xf>
    <xf numFmtId="3" fontId="1" fillId="0" borderId="1" xfId="0" applyNumberFormat="1" applyFont="1" applyFill="1" applyBorder="1" applyAlignment="1">
      <alignment horizontal="right"/>
    </xf>
    <xf numFmtId="0" fontId="4" fillId="0" borderId="1" xfId="0" applyFont="1" applyFill="1" applyBorder="1" applyAlignment="1">
      <alignment horizontal="left" indent="1"/>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indent="1"/>
    </xf>
    <xf numFmtId="0" fontId="4" fillId="0" borderId="1" xfId="0" applyFont="1" applyFill="1" applyBorder="1" applyAlignment="1">
      <alignment horizontal="left" vertical="center" indent="2"/>
    </xf>
    <xf numFmtId="0" fontId="4" fillId="0" borderId="1" xfId="0" applyFont="1" applyFill="1" applyBorder="1" applyAlignment="1">
      <alignment horizontal="left" indent="2"/>
    </xf>
    <xf numFmtId="170" fontId="1" fillId="0" borderId="1" xfId="8" applyNumberFormat="1" applyFont="1" applyFill="1" applyBorder="1"/>
    <xf numFmtId="168" fontId="1" fillId="0" borderId="1" xfId="7" applyNumberFormat="1" applyFont="1" applyFill="1" applyBorder="1"/>
    <xf numFmtId="0" fontId="1" fillId="0" borderId="1" xfId="0" applyFont="1" applyFill="1" applyBorder="1" applyAlignment="1">
      <alignment horizontal="left" vertical="top"/>
    </xf>
    <xf numFmtId="0" fontId="1" fillId="0" borderId="1" xfId="0" applyFont="1" applyFill="1" applyBorder="1" applyAlignment="1">
      <alignment vertical="top"/>
    </xf>
    <xf numFmtId="1" fontId="1" fillId="0" borderId="1" xfId="7" applyNumberFormat="1" applyFont="1" applyFill="1" applyBorder="1" applyAlignment="1">
      <alignment vertical="top" wrapText="1"/>
    </xf>
    <xf numFmtId="0" fontId="5" fillId="0" borderId="1" xfId="0" applyFont="1" applyBorder="1" applyAlignment="1">
      <alignment horizontal="center"/>
    </xf>
    <xf numFmtId="3" fontId="5" fillId="0" borderId="1" xfId="0" applyNumberFormat="1" applyFont="1" applyBorder="1"/>
    <xf numFmtId="165" fontId="5" fillId="0" borderId="1" xfId="0" applyNumberFormat="1" applyFont="1" applyBorder="1"/>
    <xf numFmtId="166" fontId="5" fillId="0" borderId="1" xfId="0" applyNumberFormat="1" applyFont="1" applyBorder="1"/>
    <xf numFmtId="0" fontId="5" fillId="0" borderId="1" xfId="0" applyFont="1" applyFill="1" applyBorder="1" applyAlignment="1">
      <alignment horizontal="center"/>
    </xf>
    <xf numFmtId="3" fontId="5" fillId="0" borderId="1" xfId="0" applyNumberFormat="1" applyFont="1" applyFill="1" applyBorder="1"/>
    <xf numFmtId="165" fontId="5" fillId="0" borderId="1" xfId="0" applyNumberFormat="1" applyFont="1" applyFill="1" applyBorder="1"/>
    <xf numFmtId="166" fontId="5" fillId="0" borderId="1" xfId="0" applyNumberFormat="1" applyFont="1" applyFill="1" applyBorder="1"/>
    <xf numFmtId="0" fontId="1" fillId="0" borderId="0" xfId="0" applyFont="1" applyFill="1" applyAlignment="1">
      <alignment horizontal="left" wrapText="1"/>
    </xf>
    <xf numFmtId="0" fontId="1" fillId="0" borderId="0" xfId="0" applyFont="1" applyFill="1" applyAlignment="1">
      <alignment wrapText="1"/>
    </xf>
    <xf numFmtId="0" fontId="1" fillId="0" borderId="0" xfId="0" applyFont="1" applyFill="1" applyAlignment="1"/>
    <xf numFmtId="0" fontId="1" fillId="0" borderId="3" xfId="0" applyFont="1" applyFill="1" applyBorder="1" applyAlignment="1">
      <alignment horizontal="center"/>
    </xf>
  </cellXfs>
  <cellStyles count="9">
    <cellStyle name="Comma" xfId="7" builtinId="3"/>
    <cellStyle name="Comma 2" xfId="8" xr:uid="{FF20AC15-2F8E-4C7D-8E9B-B1950F2DF394}"/>
    <cellStyle name="Normal" xfId="0" builtinId="0"/>
    <cellStyle name="Normal 2" xfId="1" xr:uid="{28A80D4F-33E3-48E5-B088-9ED0EFC2CF87}"/>
    <cellStyle name="Normal 2 2" xfId="4" xr:uid="{0D1F9C24-CB4D-42CB-BE12-70492A89DC65}"/>
    <cellStyle name="Normal 2 3" xfId="6" xr:uid="{C5B529DD-2637-4F61-B454-64DB565777F0}"/>
    <cellStyle name="Normal 3" xfId="2" xr:uid="{AF24324D-9BF2-46BC-B29F-F991FBC18535}"/>
    <cellStyle name="Normal 4" xfId="5" xr:uid="{FF2A9355-54D3-43FB-9646-D054D4A3273E}"/>
    <cellStyle name="Percent 2" xfId="3" xr:uid="{000EE4B6-4009-405C-87C5-FF989CB3FC9F}"/>
  </cellStyles>
  <dxfs count="0"/>
  <tableStyles count="0" defaultTableStyle="TableStyleMedium2" defaultPivotStyle="PivotStyleLight16"/>
  <colors>
    <mruColors>
      <color rgb="FFFFFFFF"/>
      <color rgb="FF00C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4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4</xdr:col>
      <xdr:colOff>419100</xdr:colOff>
      <xdr:row>2</xdr:row>
      <xdr:rowOff>514350</xdr:rowOff>
    </xdr:from>
    <xdr:to>
      <xdr:col>14</xdr:col>
      <xdr:colOff>466725</xdr:colOff>
      <xdr:row>25</xdr:row>
      <xdr:rowOff>57150</xdr:rowOff>
    </xdr:to>
    <xdr:pic>
      <xdr:nvPicPr>
        <xdr:cNvPr id="2" name="Picture 335897834" descr="Choropleth (shaded) map showing the age-standardized COVID-19 incidence rate ratios from 2020 to 2021 for a public health unit compared to the Ontario rate. The analysis includes people diagnosed with cancer from 2015 to 2020.">
          <a:extLst>
            <a:ext uri="{FF2B5EF4-FFF2-40B4-BE49-F238E27FC236}">
              <a16:creationId xmlns:a16="http://schemas.microsoft.com/office/drawing/2014/main" id="{B8396AA6-909C-4EF1-4CE0-996F11AD1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955" t="11221" r="4010" b="5312"/>
        <a:stretch>
          <a:fillRect/>
        </a:stretch>
      </xdr:blipFill>
      <xdr:spPr bwMode="auto">
        <a:xfrm>
          <a:off x="7010400" y="904875"/>
          <a:ext cx="61436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83820</xdr:colOff>
      <xdr:row>13</xdr:row>
      <xdr:rowOff>28575</xdr:rowOff>
    </xdr:from>
    <xdr:to>
      <xdr:col>4</xdr:col>
      <xdr:colOff>178181</xdr:colOff>
      <xdr:row>34</xdr:row>
      <xdr:rowOff>105526</xdr:rowOff>
    </xdr:to>
    <xdr:pic>
      <xdr:nvPicPr>
        <xdr:cNvPr id="2" name="Picture 1" descr="The bar graph shows crude and age-standardized pre-mature mortality rates per 100,000 for deaths from any cause, in Ontario, in 2017 among people diagnosed with cancer from 2015 to 2017, and in 2020 among people diagnosed with cancer from 2018 to 2020.">
          <a:extLst>
            <a:ext uri="{FF2B5EF4-FFF2-40B4-BE49-F238E27FC236}">
              <a16:creationId xmlns:a16="http://schemas.microsoft.com/office/drawing/2014/main" id="{267B297F-5BB5-0845-8CF5-E2DCC0576A5B}"/>
            </a:ext>
          </a:extLst>
        </xdr:cNvPr>
        <xdr:cNvPicPr>
          <a:picLocks noChangeAspect="1"/>
        </xdr:cNvPicPr>
      </xdr:nvPicPr>
      <xdr:blipFill>
        <a:blip xmlns:r="http://schemas.openxmlformats.org/officeDocument/2006/relationships" r:embed="rId1"/>
        <a:stretch>
          <a:fillRect/>
        </a:stretch>
      </xdr:blipFill>
      <xdr:spPr>
        <a:xfrm>
          <a:off x="83820" y="2619375"/>
          <a:ext cx="7323836" cy="42679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102589</xdr:colOff>
      <xdr:row>14</xdr:row>
      <xdr:rowOff>0</xdr:rowOff>
    </xdr:from>
    <xdr:to>
      <xdr:col>2</xdr:col>
      <xdr:colOff>1368080</xdr:colOff>
      <xdr:row>32</xdr:row>
      <xdr:rowOff>81915</xdr:rowOff>
    </xdr:to>
    <xdr:pic>
      <xdr:nvPicPr>
        <xdr:cNvPr id="2" name="Picture 1" descr="The bar graph shows crude and age-standardized premature mortality rates per 100,000 for deaths from any cause among people diagnosed with cancer from 2018 to 2020 by COVID-19 infection status (positive or negative/not-tested), in Ontario, in 2020.">
          <a:extLst>
            <a:ext uri="{FF2B5EF4-FFF2-40B4-BE49-F238E27FC236}">
              <a16:creationId xmlns:a16="http://schemas.microsoft.com/office/drawing/2014/main" id="{6DAC583B-EFE9-6C83-52F4-AD96AF104C59}"/>
            </a:ext>
          </a:extLst>
        </xdr:cNvPr>
        <xdr:cNvPicPr>
          <a:picLocks noChangeAspect="1"/>
        </xdr:cNvPicPr>
      </xdr:nvPicPr>
      <xdr:blipFill>
        <a:blip xmlns:r="http://schemas.openxmlformats.org/officeDocument/2006/relationships" r:embed="rId1"/>
        <a:stretch>
          <a:fillRect/>
        </a:stretch>
      </xdr:blipFill>
      <xdr:spPr>
        <a:xfrm>
          <a:off x="102589" y="3600450"/>
          <a:ext cx="5542216" cy="33870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67234</xdr:colOff>
      <xdr:row>3</xdr:row>
      <xdr:rowOff>44824</xdr:rowOff>
    </xdr:from>
    <xdr:to>
      <xdr:col>16</xdr:col>
      <xdr:colOff>56772</xdr:colOff>
      <xdr:row>27</xdr:row>
      <xdr:rowOff>118783</xdr:rowOff>
    </xdr:to>
    <xdr:pic>
      <xdr:nvPicPr>
        <xdr:cNvPr id="2" name="Picture 1" descr="The line graph shows age standardized one-year relative survival ratios (%) by selected cancer type for 2018 to 2021, in Ontario. The included ages are 15 to 99.">
          <a:extLst>
            <a:ext uri="{FF2B5EF4-FFF2-40B4-BE49-F238E27FC236}">
              <a16:creationId xmlns:a16="http://schemas.microsoft.com/office/drawing/2014/main" id="{11809766-D984-F15A-1802-4602C22DEA0F}"/>
            </a:ext>
          </a:extLst>
        </xdr:cNvPr>
        <xdr:cNvPicPr>
          <a:picLocks noChangeAspect="1"/>
        </xdr:cNvPicPr>
      </xdr:nvPicPr>
      <xdr:blipFill>
        <a:blip xmlns:r="http://schemas.openxmlformats.org/officeDocument/2006/relationships" r:embed="rId1"/>
        <a:stretch>
          <a:fillRect/>
        </a:stretch>
      </xdr:blipFill>
      <xdr:spPr>
        <a:xfrm>
          <a:off x="3798793" y="963706"/>
          <a:ext cx="8080185" cy="48745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609599</xdr:colOff>
      <xdr:row>2</xdr:row>
      <xdr:rowOff>331424</xdr:rowOff>
    </xdr:from>
    <xdr:to>
      <xdr:col>16</xdr:col>
      <xdr:colOff>202083</xdr:colOff>
      <xdr:row>25</xdr:row>
      <xdr:rowOff>24514</xdr:rowOff>
    </xdr:to>
    <xdr:pic>
      <xdr:nvPicPr>
        <xdr:cNvPr id="2" name="Picture 1" descr="The line graph shows age standardized two-year relative survival ratios (%) by selected cancer type for 2018 to 2021, in Ontario. The included ages are 15 to 99.">
          <a:extLst>
            <a:ext uri="{FF2B5EF4-FFF2-40B4-BE49-F238E27FC236}">
              <a16:creationId xmlns:a16="http://schemas.microsoft.com/office/drawing/2014/main" id="{D4029CDC-5697-C57D-4626-33556D9F143A}"/>
            </a:ext>
          </a:extLst>
        </xdr:cNvPr>
        <xdr:cNvPicPr>
          <a:picLocks noChangeAspect="1"/>
        </xdr:cNvPicPr>
      </xdr:nvPicPr>
      <xdr:blipFill>
        <a:blip xmlns:r="http://schemas.openxmlformats.org/officeDocument/2006/relationships" r:embed="rId1"/>
        <a:stretch>
          <a:fillRect/>
        </a:stretch>
      </xdr:blipFill>
      <xdr:spPr>
        <a:xfrm>
          <a:off x="3638549" y="721949"/>
          <a:ext cx="8403109" cy="46937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11206</xdr:colOff>
      <xdr:row>3</xdr:row>
      <xdr:rowOff>67236</xdr:rowOff>
    </xdr:from>
    <xdr:to>
      <xdr:col>23</xdr:col>
      <xdr:colOff>516594</xdr:colOff>
      <xdr:row>28</xdr:row>
      <xdr:rowOff>134471</xdr:rowOff>
    </xdr:to>
    <xdr:pic>
      <xdr:nvPicPr>
        <xdr:cNvPr id="2" name="Picture 1" descr="Combination bar and line graph shows number of new cancer cases and age-standardized incidence rates per 100,000, for all cancers combined, by year of diagnosis, in Ontario, from 1986 to 2024.">
          <a:extLst>
            <a:ext uri="{FF2B5EF4-FFF2-40B4-BE49-F238E27FC236}">
              <a16:creationId xmlns:a16="http://schemas.microsoft.com/office/drawing/2014/main" id="{5FF6C7A9-8F5A-4123-841A-87F9FD46A434}"/>
            </a:ext>
          </a:extLst>
        </xdr:cNvPr>
        <xdr:cNvPicPr>
          <a:picLocks noChangeAspect="1"/>
        </xdr:cNvPicPr>
      </xdr:nvPicPr>
      <xdr:blipFill>
        <a:blip xmlns:r="http://schemas.openxmlformats.org/officeDocument/2006/relationships" r:embed="rId1"/>
        <a:stretch>
          <a:fillRect/>
        </a:stretch>
      </xdr:blipFill>
      <xdr:spPr>
        <a:xfrm>
          <a:off x="3678331" y="1067361"/>
          <a:ext cx="11678214" cy="50678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11207</xdr:colOff>
      <xdr:row>2</xdr:row>
      <xdr:rowOff>161687</xdr:rowOff>
    </xdr:from>
    <xdr:to>
      <xdr:col>26</xdr:col>
      <xdr:colOff>1</xdr:colOff>
      <xdr:row>31</xdr:row>
      <xdr:rowOff>73302</xdr:rowOff>
    </xdr:to>
    <xdr:pic>
      <xdr:nvPicPr>
        <xdr:cNvPr id="2" name="Picture 1" descr="Combination bar and line graph shows number of new cancer cases and age-standardized incidence rates per 100,000, for all cancers combined in males and females, by year of diagnosis, in Ontario, from 1986 to 2024.">
          <a:extLst>
            <a:ext uri="{FF2B5EF4-FFF2-40B4-BE49-F238E27FC236}">
              <a16:creationId xmlns:a16="http://schemas.microsoft.com/office/drawing/2014/main" id="{F91BC802-1098-41C7-88FB-EAE5ABD5BD8B}"/>
            </a:ext>
          </a:extLst>
        </xdr:cNvPr>
        <xdr:cNvPicPr>
          <a:picLocks noChangeAspect="1"/>
        </xdr:cNvPicPr>
      </xdr:nvPicPr>
      <xdr:blipFill>
        <a:blip xmlns:r="http://schemas.openxmlformats.org/officeDocument/2006/relationships" r:embed="rId1"/>
        <a:stretch>
          <a:fillRect/>
        </a:stretch>
      </xdr:blipFill>
      <xdr:spPr>
        <a:xfrm>
          <a:off x="5322795" y="565099"/>
          <a:ext cx="11642912" cy="60412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10583</xdr:colOff>
      <xdr:row>2</xdr:row>
      <xdr:rowOff>0</xdr:rowOff>
    </xdr:from>
    <xdr:to>
      <xdr:col>18</xdr:col>
      <xdr:colOff>211667</xdr:colOff>
      <xdr:row>25</xdr:row>
      <xdr:rowOff>142264</xdr:rowOff>
    </xdr:to>
    <xdr:pic>
      <xdr:nvPicPr>
        <xdr:cNvPr id="2" name="Picture 1" descr="Stacked area graph shows trends over time in the number of new cancer cases attributed to change in cancer risk, population growth, and population aging, in Ontario, from 1986 to 2019.">
          <a:extLst>
            <a:ext uri="{FF2B5EF4-FFF2-40B4-BE49-F238E27FC236}">
              <a16:creationId xmlns:a16="http://schemas.microsoft.com/office/drawing/2014/main" id="{00126D76-8D0C-42A5-B349-751738BA11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6833" y="371475"/>
          <a:ext cx="7173384" cy="5401123"/>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582706</xdr:colOff>
      <xdr:row>2</xdr:row>
      <xdr:rowOff>0</xdr:rowOff>
    </xdr:from>
    <xdr:to>
      <xdr:col>18</xdr:col>
      <xdr:colOff>71590</xdr:colOff>
      <xdr:row>25</xdr:row>
      <xdr:rowOff>11206</xdr:rowOff>
    </xdr:to>
    <xdr:pic>
      <xdr:nvPicPr>
        <xdr:cNvPr id="2" name="Picture 1" descr="Butterfly bar graph shows the percentage of new cancer cases by cancer type for males and females, in 2020.">
          <a:extLst>
            <a:ext uri="{FF2B5EF4-FFF2-40B4-BE49-F238E27FC236}">
              <a16:creationId xmlns:a16="http://schemas.microsoft.com/office/drawing/2014/main" id="{CA0D7C8B-D7F8-4E0C-BA47-D3034424A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9931" y="459442"/>
          <a:ext cx="8632884" cy="465044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100148</xdr:colOff>
      <xdr:row>3</xdr:row>
      <xdr:rowOff>9903</xdr:rowOff>
    </xdr:from>
    <xdr:to>
      <xdr:col>25</xdr:col>
      <xdr:colOff>435429</xdr:colOff>
      <xdr:row>18</xdr:row>
      <xdr:rowOff>82174</xdr:rowOff>
    </xdr:to>
    <xdr:pic>
      <xdr:nvPicPr>
        <xdr:cNvPr id="2" name="Picture 1" descr="Line graph shows the age-standardized incidence rates per 100,000, for breast (female), prostate, lung and colorectal cancers, by year of diagnosis, in Ontario from 1986 to 2020.">
          <a:extLst>
            <a:ext uri="{FF2B5EF4-FFF2-40B4-BE49-F238E27FC236}">
              <a16:creationId xmlns:a16="http://schemas.microsoft.com/office/drawing/2014/main" id="{AC84F4F6-3375-BB2B-94E8-60E4E3588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3934" y="622224"/>
          <a:ext cx="7166066" cy="3337986"/>
        </a:xfrm>
        <a:prstGeom prst="rect">
          <a:avLst/>
        </a:prstGeom>
        <a:noFill/>
        <a:ln>
          <a:noFill/>
        </a:ln>
      </xdr:spPr>
    </xdr:pic>
    <xdr:clientData/>
  </xdr:twoCellAnchor>
  <xdr:twoCellAnchor editAs="oneCell">
    <xdr:from>
      <xdr:col>15</xdr:col>
      <xdr:colOff>100149</xdr:colOff>
      <xdr:row>20</xdr:row>
      <xdr:rowOff>326</xdr:rowOff>
    </xdr:from>
    <xdr:to>
      <xdr:col>25</xdr:col>
      <xdr:colOff>435430</xdr:colOff>
      <xdr:row>39</xdr:row>
      <xdr:rowOff>92660</xdr:rowOff>
    </xdr:to>
    <xdr:pic>
      <xdr:nvPicPr>
        <xdr:cNvPr id="3" name="Picture 2" descr="Line graph shows the age-standardized incidence rates per 100,000 for leukemia, uterine, thyroid, kidney, oral cavity and pharynx, liver, cervical, testicular and laryngeal cancers, by year of diagnosis, in Ontario from 1986 to 2020.">
          <a:extLst>
            <a:ext uri="{FF2B5EF4-FFF2-40B4-BE49-F238E27FC236}">
              <a16:creationId xmlns:a16="http://schemas.microsoft.com/office/drawing/2014/main" id="{8CE20993-693B-A8A2-F522-78FFEF6112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83935" y="4286576"/>
          <a:ext cx="7166066" cy="397037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35</xdr:row>
      <xdr:rowOff>19050</xdr:rowOff>
    </xdr:from>
    <xdr:to>
      <xdr:col>4</xdr:col>
      <xdr:colOff>17145</xdr:colOff>
      <xdr:row>70</xdr:row>
      <xdr:rowOff>175260</xdr:rowOff>
    </xdr:to>
    <xdr:pic>
      <xdr:nvPicPr>
        <xdr:cNvPr id="2" name="Picture 1" descr="Horizontal bar graph shows average annual per cent change in age-standardized incidence rates for males and females, by cancer types, in Ontario from 1986 to 2019. ">
          <a:extLst>
            <a:ext uri="{FF2B5EF4-FFF2-40B4-BE49-F238E27FC236}">
              <a16:creationId xmlns:a16="http://schemas.microsoft.com/office/drawing/2014/main" id="{492B93DE-6AC2-7FEB-9F97-F6A8CF5B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991350"/>
          <a:ext cx="6332220" cy="7376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235324</xdr:colOff>
      <xdr:row>4</xdr:row>
      <xdr:rowOff>56028</xdr:rowOff>
    </xdr:from>
    <xdr:to>
      <xdr:col>20</xdr:col>
      <xdr:colOff>545652</xdr:colOff>
      <xdr:row>31</xdr:row>
      <xdr:rowOff>121271</xdr:rowOff>
    </xdr:to>
    <xdr:pic>
      <xdr:nvPicPr>
        <xdr:cNvPr id="2" name="Picture 1" descr="The bar graph shows the number of new cancer cases by month of diagnosis, in Ontario, from 2019 to 2022.">
          <a:extLst>
            <a:ext uri="{FF2B5EF4-FFF2-40B4-BE49-F238E27FC236}">
              <a16:creationId xmlns:a16="http://schemas.microsoft.com/office/drawing/2014/main" id="{D934EEBE-2CD9-29AF-8617-BEDC6A132AB8}"/>
            </a:ext>
          </a:extLst>
        </xdr:cNvPr>
        <xdr:cNvPicPr>
          <a:picLocks noChangeAspect="1"/>
        </xdr:cNvPicPr>
      </xdr:nvPicPr>
      <xdr:blipFill>
        <a:blip xmlns:r="http://schemas.openxmlformats.org/officeDocument/2006/relationships" r:embed="rId1"/>
        <a:stretch>
          <a:fillRect/>
        </a:stretch>
      </xdr:blipFill>
      <xdr:spPr>
        <a:xfrm>
          <a:off x="2801471" y="1467969"/>
          <a:ext cx="9992210" cy="54563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600075</xdr:colOff>
      <xdr:row>4</xdr:row>
      <xdr:rowOff>152400</xdr:rowOff>
    </xdr:from>
    <xdr:to>
      <xdr:col>17</xdr:col>
      <xdr:colOff>499110</xdr:colOff>
      <xdr:row>22</xdr:row>
      <xdr:rowOff>106045</xdr:rowOff>
    </xdr:to>
    <xdr:pic>
      <xdr:nvPicPr>
        <xdr:cNvPr id="3" name="Picture 2" descr="Line and point graph shows the age-standardized incidence rates per 1,000,000, for all cancers combined in children zero to 14 years of age, by year of diagnosis, in Ontario from 1988 to 2022.&#10;Small table below shows the annual per cent change in age-standardized incidence rates from 1988 to 2022. Column one shows the time period in years and the second column shows the annual per cent change.&#10;">
          <a:extLst>
            <a:ext uri="{FF2B5EF4-FFF2-40B4-BE49-F238E27FC236}">
              <a16:creationId xmlns:a16="http://schemas.microsoft.com/office/drawing/2014/main" id="{8AF49A01-A910-EAE7-962B-DC4AFE0EFE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1152525"/>
          <a:ext cx="8204835" cy="3554095"/>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20</xdr:col>
      <xdr:colOff>478491</xdr:colOff>
      <xdr:row>18</xdr:row>
      <xdr:rowOff>126552</xdr:rowOff>
    </xdr:to>
    <xdr:pic>
      <xdr:nvPicPr>
        <xdr:cNvPr id="2" name="Picture 1" descr="Line graph shows the age-standardized incidence rates per 100,000 for all cancers combined, by age group for 0 to 39 years, 40 to 59 years, 60 to 79 years and 80 years and older, in Ontario from 1986 to 2020.">
          <a:extLst>
            <a:ext uri="{FF2B5EF4-FFF2-40B4-BE49-F238E27FC236}">
              <a16:creationId xmlns:a16="http://schemas.microsoft.com/office/drawing/2014/main" id="{3EE0E560-2C05-0E6D-1ADB-3073FFDC63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5176" y="605118"/>
          <a:ext cx="6305550" cy="3342640"/>
        </a:xfrm>
        <a:prstGeom prst="rect">
          <a:avLst/>
        </a:prstGeom>
        <a:noFill/>
      </xdr:spPr>
    </xdr:pic>
    <xdr:clientData/>
  </xdr:twoCellAnchor>
  <xdr:twoCellAnchor editAs="oneCell">
    <xdr:from>
      <xdr:col>10</xdr:col>
      <xdr:colOff>0</xdr:colOff>
      <xdr:row>41</xdr:row>
      <xdr:rowOff>0</xdr:rowOff>
    </xdr:from>
    <xdr:to>
      <xdr:col>20</xdr:col>
      <xdr:colOff>444201</xdr:colOff>
      <xdr:row>58</xdr:row>
      <xdr:rowOff>7620</xdr:rowOff>
    </xdr:to>
    <xdr:pic>
      <xdr:nvPicPr>
        <xdr:cNvPr id="3" name="Picture 2" descr="Line graph shows the age-standardized incidence rates per 100,000 for all cancers combined, in males, by age group for 0 to 39 years, 40 to 59 years, 60 to 79 years and 80 years and older, in Ontario from 1986 to 2020.">
          <a:extLst>
            <a:ext uri="{FF2B5EF4-FFF2-40B4-BE49-F238E27FC236}">
              <a16:creationId xmlns:a16="http://schemas.microsoft.com/office/drawing/2014/main" id="{317543A7-ECFC-D3B8-692E-4D48F434BC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37176" y="7888941"/>
          <a:ext cx="6271260" cy="3436620"/>
        </a:xfrm>
        <a:prstGeom prst="rect">
          <a:avLst/>
        </a:prstGeom>
        <a:noFill/>
      </xdr:spPr>
    </xdr:pic>
    <xdr:clientData/>
  </xdr:twoCellAnchor>
  <xdr:twoCellAnchor editAs="oneCell">
    <xdr:from>
      <xdr:col>10</xdr:col>
      <xdr:colOff>0</xdr:colOff>
      <xdr:row>72</xdr:row>
      <xdr:rowOff>0</xdr:rowOff>
    </xdr:from>
    <xdr:to>
      <xdr:col>20</xdr:col>
      <xdr:colOff>506431</xdr:colOff>
      <xdr:row>89</xdr:row>
      <xdr:rowOff>38511</xdr:rowOff>
    </xdr:to>
    <xdr:pic>
      <xdr:nvPicPr>
        <xdr:cNvPr id="4" name="Picture 3" descr="Line graph shows the age-standardized incidence rates per 100,000 for all cancers combined, in females, by age group for 0 to 39 years, 40 to 59 years, 60 to 79 years and 80 years and older, in Ontario from 1986 to 2020. ">
          <a:extLst>
            <a:ext uri="{FF2B5EF4-FFF2-40B4-BE49-F238E27FC236}">
              <a16:creationId xmlns:a16="http://schemas.microsoft.com/office/drawing/2014/main" id="{2EF68392-7581-7C23-F691-E94D446EEE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37176" y="15161559"/>
          <a:ext cx="6333490" cy="345630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28575</xdr:colOff>
      <xdr:row>4</xdr:row>
      <xdr:rowOff>19050</xdr:rowOff>
    </xdr:from>
    <xdr:to>
      <xdr:col>20</xdr:col>
      <xdr:colOff>117483</xdr:colOff>
      <xdr:row>28</xdr:row>
      <xdr:rowOff>28575</xdr:rowOff>
    </xdr:to>
    <xdr:pic>
      <xdr:nvPicPr>
        <xdr:cNvPr id="3" name="Picture 2" descr="Combination bar and line graph shows number of deaths and age-standardized mortality rates per 100,000, for all cancers combined in males and females combined, by year of death, in Ontario, from 1986 to 2024.">
          <a:extLst>
            <a:ext uri="{FF2B5EF4-FFF2-40B4-BE49-F238E27FC236}">
              <a16:creationId xmlns:a16="http://schemas.microsoft.com/office/drawing/2014/main" id="{2C7764F6-EDCA-CA1B-EA9A-F610E7200B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1019175"/>
          <a:ext cx="9385308" cy="481012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19</xdr:col>
      <xdr:colOff>208613</xdr:colOff>
      <xdr:row>24</xdr:row>
      <xdr:rowOff>9525</xdr:rowOff>
    </xdr:to>
    <xdr:pic>
      <xdr:nvPicPr>
        <xdr:cNvPr id="5" name="Picture 4" descr="Combination bar and line graph shows number of deaths and age-standardized mortality rates per 100,000, for all cancers combined in males and females, by year of death, in Ontario, from 1986 to 2024. ">
          <a:extLst>
            <a:ext uri="{FF2B5EF4-FFF2-40B4-BE49-F238E27FC236}">
              <a16:creationId xmlns:a16="http://schemas.microsoft.com/office/drawing/2014/main" id="{8920EA8B-9B42-4FDB-EDD3-F61DC8403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800100"/>
          <a:ext cx="7761938" cy="421005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4</xdr:col>
      <xdr:colOff>537210</xdr:colOff>
      <xdr:row>34</xdr:row>
      <xdr:rowOff>197485</xdr:rowOff>
    </xdr:to>
    <xdr:pic>
      <xdr:nvPicPr>
        <xdr:cNvPr id="2" name="Picture 1" descr="Pie chart of causes of death in Ontario indicates cancer was the leading cause of death in 2020.">
          <a:extLst>
            <a:ext uri="{FF2B5EF4-FFF2-40B4-BE49-F238E27FC236}">
              <a16:creationId xmlns:a16="http://schemas.microsoft.com/office/drawing/2014/main" id="{EE043584-2697-23BA-8957-9D9AF3348E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5995035" cy="3997960"/>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2</xdr:row>
      <xdr:rowOff>33617</xdr:rowOff>
    </xdr:from>
    <xdr:to>
      <xdr:col>20</xdr:col>
      <xdr:colOff>37148</xdr:colOff>
      <xdr:row>26</xdr:row>
      <xdr:rowOff>112058</xdr:rowOff>
    </xdr:to>
    <xdr:pic>
      <xdr:nvPicPr>
        <xdr:cNvPr id="2" name="Picture 1" descr="Butterfly bar graph shows percentage of deaths by cancer type for males and females, in Ontario, in 2020.">
          <a:extLst>
            <a:ext uri="{FF2B5EF4-FFF2-40B4-BE49-F238E27FC236}">
              <a16:creationId xmlns:a16="http://schemas.microsoft.com/office/drawing/2014/main" id="{70A5C53E-93A9-322C-3E67-09E1CEE26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68588" y="437029"/>
          <a:ext cx="9360442" cy="5221941"/>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40823</xdr:colOff>
      <xdr:row>3</xdr:row>
      <xdr:rowOff>0</xdr:rowOff>
    </xdr:from>
    <xdr:to>
      <xdr:col>21</xdr:col>
      <xdr:colOff>508015</xdr:colOff>
      <xdr:row>21</xdr:row>
      <xdr:rowOff>95250</xdr:rowOff>
    </xdr:to>
    <xdr:pic>
      <xdr:nvPicPr>
        <xdr:cNvPr id="6" name="Picture 5" descr="Line graph shows age-standardized mortality rates per 100,000, for lung, prostate , breast (female) and colorectal cancers, by year of death, in Ontario, from 1986 to 2020.">
          <a:extLst>
            <a:ext uri="{FF2B5EF4-FFF2-40B4-BE49-F238E27FC236}">
              <a16:creationId xmlns:a16="http://schemas.microsoft.com/office/drawing/2014/main" id="{103E97C9-2DED-45B2-B56A-8593C8D79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8966" y="585107"/>
          <a:ext cx="6617620" cy="3769179"/>
        </a:xfrm>
        <a:prstGeom prst="rect">
          <a:avLst/>
        </a:prstGeom>
        <a:noFill/>
        <a:ln>
          <a:noFill/>
        </a:ln>
      </xdr:spPr>
    </xdr:pic>
    <xdr:clientData/>
  </xdr:twoCellAnchor>
  <xdr:twoCellAnchor editAs="oneCell">
    <xdr:from>
      <xdr:col>12</xdr:col>
      <xdr:colOff>68038</xdr:colOff>
      <xdr:row>23</xdr:row>
      <xdr:rowOff>54428</xdr:rowOff>
    </xdr:from>
    <xdr:to>
      <xdr:col>21</xdr:col>
      <xdr:colOff>535230</xdr:colOff>
      <xdr:row>38</xdr:row>
      <xdr:rowOff>178221</xdr:rowOff>
    </xdr:to>
    <xdr:pic>
      <xdr:nvPicPr>
        <xdr:cNvPr id="7" name="Picture 6" descr="Line graph shows age-standardized mortality rates per 100,000, for Hodgkin lymphoma, pancreatic, liver, uterine, melanoma and cervical cancers, by year of death, in Ontario, from 1986 to 2020.">
          <a:extLst>
            <a:ext uri="{FF2B5EF4-FFF2-40B4-BE49-F238E27FC236}">
              <a16:creationId xmlns:a16="http://schemas.microsoft.com/office/drawing/2014/main" id="{405A3837-3DF1-49BF-9E75-86007E004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56181" y="4721678"/>
          <a:ext cx="6617620" cy="318540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47625</xdr:colOff>
      <xdr:row>33</xdr:row>
      <xdr:rowOff>9525</xdr:rowOff>
    </xdr:from>
    <xdr:to>
      <xdr:col>7</xdr:col>
      <xdr:colOff>559435</xdr:colOff>
      <xdr:row>65</xdr:row>
      <xdr:rowOff>58420</xdr:rowOff>
    </xdr:to>
    <xdr:pic>
      <xdr:nvPicPr>
        <xdr:cNvPr id="2" name="Picture 1" descr="Horizontal bar graph shows average annual per cent change in age-standardized mortality rates for males and females, by cancer type, in Ontario, for 1986 to 2020.">
          <a:extLst>
            <a:ext uri="{FF2B5EF4-FFF2-40B4-BE49-F238E27FC236}">
              <a16:creationId xmlns:a16="http://schemas.microsoft.com/office/drawing/2014/main" id="{E3E62CB5-FB41-6CD1-F1DD-ADB248AD29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334125"/>
          <a:ext cx="5664835" cy="647827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0</xdr:colOff>
      <xdr:row>4</xdr:row>
      <xdr:rowOff>123825</xdr:rowOff>
    </xdr:from>
    <xdr:to>
      <xdr:col>18</xdr:col>
      <xdr:colOff>514350</xdr:colOff>
      <xdr:row>22</xdr:row>
      <xdr:rowOff>107315</xdr:rowOff>
    </xdr:to>
    <xdr:pic>
      <xdr:nvPicPr>
        <xdr:cNvPr id="3" name="Picture 2" descr="Line graph shows age-standardized mortality rates per 1,000,000 for all cancers combined in children zero to 14 years of age, by year of death, in Ontario, from 1991 to 2021.">
          <a:extLst>
            <a:ext uri="{FF2B5EF4-FFF2-40B4-BE49-F238E27FC236}">
              <a16:creationId xmlns:a16="http://schemas.microsoft.com/office/drawing/2014/main" id="{E58985B7-9E52-DAEA-7F34-3020DEAC4F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1085850"/>
          <a:ext cx="8772525" cy="358394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14</xdr:col>
      <xdr:colOff>377825</xdr:colOff>
      <xdr:row>21</xdr:row>
      <xdr:rowOff>162560</xdr:rowOff>
    </xdr:to>
    <xdr:pic>
      <xdr:nvPicPr>
        <xdr:cNvPr id="6" name="Picture 5" descr="Line graph shows age-standardized mortality rates per 100,000 for all cancers combined in males and females combined, by age group for 0 to 39 years, 40 to 59 years, 60 to 79 years and 80 years and older, in Ontario, from 1986 to 2020.">
          <a:extLst>
            <a:ext uri="{FF2B5EF4-FFF2-40B4-BE49-F238E27FC236}">
              <a16:creationId xmlns:a16="http://schemas.microsoft.com/office/drawing/2014/main" id="{643D9C5E-94A1-D97A-3D87-5D14178B3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571500"/>
          <a:ext cx="6245225" cy="3963035"/>
        </a:xfrm>
        <a:prstGeom prst="rect">
          <a:avLst/>
        </a:prstGeom>
        <a:noFill/>
      </xdr:spPr>
    </xdr:pic>
    <xdr:clientData/>
  </xdr:twoCellAnchor>
  <xdr:twoCellAnchor editAs="oneCell">
    <xdr:from>
      <xdr:col>10</xdr:col>
      <xdr:colOff>0</xdr:colOff>
      <xdr:row>41</xdr:row>
      <xdr:rowOff>0</xdr:rowOff>
    </xdr:from>
    <xdr:to>
      <xdr:col>14</xdr:col>
      <xdr:colOff>443865</xdr:colOff>
      <xdr:row>57</xdr:row>
      <xdr:rowOff>142875</xdr:rowOff>
    </xdr:to>
    <xdr:pic>
      <xdr:nvPicPr>
        <xdr:cNvPr id="7" name="Picture 6" descr="Line graph shows age-standardized mortality rates for all cancers combined, in males, by age group for 0 to 39 years, 40 to 59 years, 60 to 79 years and 80 years and older, in Ontario, from 1986 to 2020.">
          <a:extLst>
            <a:ext uri="{FF2B5EF4-FFF2-40B4-BE49-F238E27FC236}">
              <a16:creationId xmlns:a16="http://schemas.microsoft.com/office/drawing/2014/main" id="{D998E222-CE5F-3109-8AB3-D4B1DF3746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96400" y="7924800"/>
          <a:ext cx="6311265" cy="3743325"/>
        </a:xfrm>
        <a:prstGeom prst="rect">
          <a:avLst/>
        </a:prstGeom>
        <a:noFill/>
      </xdr:spPr>
    </xdr:pic>
    <xdr:clientData/>
  </xdr:twoCellAnchor>
  <xdr:twoCellAnchor editAs="oneCell">
    <xdr:from>
      <xdr:col>10</xdr:col>
      <xdr:colOff>0</xdr:colOff>
      <xdr:row>72</xdr:row>
      <xdr:rowOff>0</xdr:rowOff>
    </xdr:from>
    <xdr:to>
      <xdr:col>14</xdr:col>
      <xdr:colOff>421005</xdr:colOff>
      <xdr:row>89</xdr:row>
      <xdr:rowOff>168910</xdr:rowOff>
    </xdr:to>
    <xdr:pic>
      <xdr:nvPicPr>
        <xdr:cNvPr id="8" name="Picture 7" descr="Line graph shows age-standardized mortality rates per 100,000 for all cancers combined, in females, by age group for 0 to 39 years, 40 to 59 years, 60 to 79 years and 80 years and older, in Ontario, from 1986 to 2020&#10;&#10;**Small table below shows the annual per cent change for females by age group for 0 to 39 years, 40 to 59 years, 60 to 79 years and 80 years and older, in Ontario, from 1986 to 2020.">
          <a:extLst>
            <a:ext uri="{FF2B5EF4-FFF2-40B4-BE49-F238E27FC236}">
              <a16:creationId xmlns:a16="http://schemas.microsoft.com/office/drawing/2014/main" id="{B7FC06E5-B69B-E598-3C76-5D55E632588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296400" y="15363825"/>
          <a:ext cx="6288405" cy="37693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123825</xdr:colOff>
      <xdr:row>2</xdr:row>
      <xdr:rowOff>276225</xdr:rowOff>
    </xdr:from>
    <xdr:to>
      <xdr:col>17</xdr:col>
      <xdr:colOff>220922</xdr:colOff>
      <xdr:row>24</xdr:row>
      <xdr:rowOff>56039</xdr:rowOff>
    </xdr:to>
    <xdr:pic>
      <xdr:nvPicPr>
        <xdr:cNvPr id="2" name="Picture 1" descr="The bar graph shows the per cent difference in number of new cancer cases by month of diagnosis, from 2020 to 2022 compared to 2019, in Ontario.">
          <a:extLst>
            <a:ext uri="{FF2B5EF4-FFF2-40B4-BE49-F238E27FC236}">
              <a16:creationId xmlns:a16="http://schemas.microsoft.com/office/drawing/2014/main" id="{63267A50-7461-7B72-1DDE-F4AC6084D16D}"/>
            </a:ext>
          </a:extLst>
        </xdr:cNvPr>
        <xdr:cNvPicPr>
          <a:picLocks noChangeAspect="1"/>
        </xdr:cNvPicPr>
      </xdr:nvPicPr>
      <xdr:blipFill>
        <a:blip xmlns:r="http://schemas.openxmlformats.org/officeDocument/2006/relationships" r:embed="rId1"/>
        <a:stretch>
          <a:fillRect/>
        </a:stretch>
      </xdr:blipFill>
      <xdr:spPr>
        <a:xfrm>
          <a:off x="3248025" y="657225"/>
          <a:ext cx="8126672" cy="476138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314661</xdr:colOff>
      <xdr:row>36</xdr:row>
      <xdr:rowOff>127187</xdr:rowOff>
    </xdr:to>
    <xdr:pic>
      <xdr:nvPicPr>
        <xdr:cNvPr id="8" name="Picture 7" descr="Line graph shows five-year relative survival ratios as percentages by year of diagnosis in five-year intervals and age group for 15 to 39 years, 40 to 59 years, 60 to 79 years, 80 to 99 years and all ages combined, from 1986 to 2020, in Ontario. ">
          <a:extLst>
            <a:ext uri="{FF2B5EF4-FFF2-40B4-BE49-F238E27FC236}">
              <a16:creationId xmlns:a16="http://schemas.microsoft.com/office/drawing/2014/main" id="{802DA1D7-1A8E-C87E-388D-6E20CE88BA30}"/>
            </a:ext>
          </a:extLst>
        </xdr:cNvPr>
        <xdr:cNvPicPr>
          <a:picLocks noChangeAspect="1"/>
        </xdr:cNvPicPr>
      </xdr:nvPicPr>
      <xdr:blipFill>
        <a:blip xmlns:r="http://schemas.openxmlformats.org/officeDocument/2006/relationships" r:embed="rId1"/>
        <a:stretch>
          <a:fillRect/>
        </a:stretch>
      </xdr:blipFill>
      <xdr:spPr>
        <a:xfrm>
          <a:off x="0" y="4560794"/>
          <a:ext cx="6332220" cy="31527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7</xdr:col>
      <xdr:colOff>347980</xdr:colOff>
      <xdr:row>35</xdr:row>
      <xdr:rowOff>142240</xdr:rowOff>
    </xdr:to>
    <xdr:pic>
      <xdr:nvPicPr>
        <xdr:cNvPr id="7" name="Picture 6" descr="Line graph shows five-year overall survival proportions as percentages for all cancers combined in children zero to 14 years of age, by year of diagnosis in five-year intervals, from 1987 to 2021, in Ontario.">
          <a:extLst>
            <a:ext uri="{FF2B5EF4-FFF2-40B4-BE49-F238E27FC236}">
              <a16:creationId xmlns:a16="http://schemas.microsoft.com/office/drawing/2014/main" id="{F7026E3A-0669-3DD3-B988-0D4FD7C8A7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6150"/>
          <a:ext cx="6986905" cy="3542665"/>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23</xdr:col>
      <xdr:colOff>123265</xdr:colOff>
      <xdr:row>20</xdr:row>
      <xdr:rowOff>176998</xdr:rowOff>
    </xdr:to>
    <xdr:pic>
      <xdr:nvPicPr>
        <xdr:cNvPr id="8" name="Picture 7" descr="Line graphs show five-year relative survival ratios as percentages by year of diagnosis in five-year intervals for all cancers combined, ovarian, stomach, brain, lung, liver, esophageal and pancreatic cancers, from 1986 to 2020, in Ontario. The included ages are 15 to 99.">
          <a:extLst>
            <a:ext uri="{FF2B5EF4-FFF2-40B4-BE49-F238E27FC236}">
              <a16:creationId xmlns:a16="http://schemas.microsoft.com/office/drawing/2014/main" id="{B9D2BDB7-6372-4BA6-9E7C-DB37EDB249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0" y="403412"/>
          <a:ext cx="7541559" cy="4054233"/>
        </a:xfrm>
        <a:prstGeom prst="rect">
          <a:avLst/>
        </a:prstGeom>
        <a:noFill/>
      </xdr:spPr>
    </xdr:pic>
    <xdr:clientData/>
  </xdr:twoCellAnchor>
  <xdr:twoCellAnchor editAs="oneCell">
    <xdr:from>
      <xdr:col>10</xdr:col>
      <xdr:colOff>0</xdr:colOff>
      <xdr:row>21</xdr:row>
      <xdr:rowOff>156883</xdr:rowOff>
    </xdr:from>
    <xdr:to>
      <xdr:col>23</xdr:col>
      <xdr:colOff>123265</xdr:colOff>
      <xdr:row>45</xdr:row>
      <xdr:rowOff>60049</xdr:rowOff>
    </xdr:to>
    <xdr:pic>
      <xdr:nvPicPr>
        <xdr:cNvPr id="9" name="Picture 8" descr="Line graphs show five-year relative survival ratios as percentages by year of diagnosis in five-year intervals for all cancers combined, non-Hodgkin lymphoma, leukemia, myeloma, kidney, cervical, bladder, oral cavity and pharynx and laryngeal cancers, from 1986 to 2020, in Ontario. The included ages are 15 to 99.">
          <a:extLst>
            <a:ext uri="{FF2B5EF4-FFF2-40B4-BE49-F238E27FC236}">
              <a16:creationId xmlns:a16="http://schemas.microsoft.com/office/drawing/2014/main" id="{315352F9-BA54-4E98-AAD4-6E862EB589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00" y="4639236"/>
          <a:ext cx="7541559" cy="4721695"/>
        </a:xfrm>
        <a:prstGeom prst="rect">
          <a:avLst/>
        </a:prstGeom>
        <a:noFill/>
      </xdr:spPr>
    </xdr:pic>
    <xdr:clientData/>
  </xdr:twoCellAnchor>
  <xdr:twoCellAnchor editAs="oneCell">
    <xdr:from>
      <xdr:col>10</xdr:col>
      <xdr:colOff>0</xdr:colOff>
      <xdr:row>45</xdr:row>
      <xdr:rowOff>179295</xdr:rowOff>
    </xdr:from>
    <xdr:to>
      <xdr:col>23</xdr:col>
      <xdr:colOff>123265</xdr:colOff>
      <xdr:row>67</xdr:row>
      <xdr:rowOff>73417</xdr:rowOff>
    </xdr:to>
    <xdr:pic>
      <xdr:nvPicPr>
        <xdr:cNvPr id="10" name="Picture 9" descr="Line graphs show five-year relative survival ratios as percentages by year of diagnosis in five-year intervals for all cancers combined, melanoma of the skin, Hodgkin lymphoma, thyroid, testicular, prostate, breast (female) and uterine cancers, from 1986 to 2020, in Ontario. The included ages are 15 to 99.">
          <a:extLst>
            <a:ext uri="{FF2B5EF4-FFF2-40B4-BE49-F238E27FC236}">
              <a16:creationId xmlns:a16="http://schemas.microsoft.com/office/drawing/2014/main" id="{87DF4888-8561-4ABA-AD99-9EBB6BCDB2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00" y="9480177"/>
          <a:ext cx="7541559" cy="4331652"/>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3</xdr:col>
      <xdr:colOff>1127998</xdr:colOff>
      <xdr:row>75</xdr:row>
      <xdr:rowOff>53975</xdr:rowOff>
    </xdr:to>
    <xdr:pic>
      <xdr:nvPicPr>
        <xdr:cNvPr id="3" name="Picture 2" descr="Horizontal bar graph shows relative survival ratios by cancer type and survival duration for 1-year, 5-year, 10-year and 15-year relative survival, in Ontario, up to the year 2020. The included ages are 15 to 99.">
          <a:extLst>
            <a:ext uri="{FF2B5EF4-FFF2-40B4-BE49-F238E27FC236}">
              <a16:creationId xmlns:a16="http://schemas.microsoft.com/office/drawing/2014/main" id="{2204657E-DAFA-B9BA-D722-DBEF51560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0"/>
          <a:ext cx="5821045" cy="7991475"/>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6</xdr:col>
      <xdr:colOff>292100</xdr:colOff>
      <xdr:row>40</xdr:row>
      <xdr:rowOff>45720</xdr:rowOff>
    </xdr:to>
    <xdr:pic>
      <xdr:nvPicPr>
        <xdr:cNvPr id="3" name="Picture 2" descr="Vertical bar graph shows five-year relative survival ratios as percentages by stage at diagnosis for breast (female), colorectal, colon, rectum, lung, non-small cell lung, small cell lung and prostate cancers, in Ontario, from 2013 to 2017. The included ages are 15 to 99.">
          <a:extLst>
            <a:ext uri="{FF2B5EF4-FFF2-40B4-BE49-F238E27FC236}">
              <a16:creationId xmlns:a16="http://schemas.microsoft.com/office/drawing/2014/main" id="{B0D8C80B-CE57-8659-575C-47616788F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
          <a:ext cx="6216650" cy="444627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209549</xdr:colOff>
      <xdr:row>2</xdr:row>
      <xdr:rowOff>47625</xdr:rowOff>
    </xdr:from>
    <xdr:to>
      <xdr:col>12</xdr:col>
      <xdr:colOff>495299</xdr:colOff>
      <xdr:row>39</xdr:row>
      <xdr:rowOff>74885</xdr:rowOff>
    </xdr:to>
    <xdr:pic>
      <xdr:nvPicPr>
        <xdr:cNvPr id="3" name="Picture 2" descr="Horizontal bar graph shows 30-year prevalence counts by cancer type in Ontario, in 2020.">
          <a:extLst>
            <a:ext uri="{FF2B5EF4-FFF2-40B4-BE49-F238E27FC236}">
              <a16:creationId xmlns:a16="http://schemas.microsoft.com/office/drawing/2014/main" id="{E5B535AD-7752-8E0F-7C46-3FF2B9608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399" y="447675"/>
          <a:ext cx="5514975" cy="742818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29</xdr:row>
      <xdr:rowOff>1</xdr:rowOff>
    </xdr:from>
    <xdr:to>
      <xdr:col>14</xdr:col>
      <xdr:colOff>390525</xdr:colOff>
      <xdr:row>53</xdr:row>
      <xdr:rowOff>154037</xdr:rowOff>
    </xdr:to>
    <xdr:pic>
      <xdr:nvPicPr>
        <xdr:cNvPr id="3" name="Picture 2" descr="Vertical stacked bar graph shows ten-year prevalence counts by calendar year for breast (female), colorectal, lung, prostate and all other cancers in Ontario, from 2000 to 2020.">
          <a:extLst>
            <a:ext uri="{FF2B5EF4-FFF2-40B4-BE49-F238E27FC236}">
              <a16:creationId xmlns:a16="http://schemas.microsoft.com/office/drawing/2014/main" id="{C65ABB62-8692-226B-4E25-733DE1163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00726"/>
          <a:ext cx="11515725" cy="49546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13</xdr:row>
      <xdr:rowOff>152400</xdr:rowOff>
    </xdr:from>
    <xdr:to>
      <xdr:col>6</xdr:col>
      <xdr:colOff>535385</xdr:colOff>
      <xdr:row>31</xdr:row>
      <xdr:rowOff>133350</xdr:rowOff>
    </xdr:to>
    <xdr:pic>
      <xdr:nvPicPr>
        <xdr:cNvPr id="2" name="Picture 1" descr="The bar graph shows the annual and cumulative difference in new cancer cases, compared to 2019, by diagnosis year, from 2020 to 2022, in Ontario.">
          <a:extLst>
            <a:ext uri="{FF2B5EF4-FFF2-40B4-BE49-F238E27FC236}">
              <a16:creationId xmlns:a16="http://schemas.microsoft.com/office/drawing/2014/main" id="{42F4D5EE-1EA4-7BD1-D83A-D59E0581BE4F}"/>
            </a:ext>
          </a:extLst>
        </xdr:cNvPr>
        <xdr:cNvPicPr>
          <a:picLocks noChangeAspect="1"/>
        </xdr:cNvPicPr>
      </xdr:nvPicPr>
      <xdr:blipFill>
        <a:blip xmlns:r="http://schemas.openxmlformats.org/officeDocument/2006/relationships" r:embed="rId1"/>
        <a:stretch>
          <a:fillRect/>
        </a:stretch>
      </xdr:blipFill>
      <xdr:spPr>
        <a:xfrm>
          <a:off x="114300" y="3105150"/>
          <a:ext cx="5269310" cy="356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24</xdr:row>
      <xdr:rowOff>19050</xdr:rowOff>
    </xdr:from>
    <xdr:to>
      <xdr:col>10</xdr:col>
      <xdr:colOff>200025</xdr:colOff>
      <xdr:row>44</xdr:row>
      <xdr:rowOff>178983</xdr:rowOff>
    </xdr:to>
    <xdr:pic>
      <xdr:nvPicPr>
        <xdr:cNvPr id="4" name="Picture 3" descr="The horizontal stacked bar graph shows the per cent of cancer cases by stage among breast (female), cervical, colorectal, lung and prostate cancer, in Ontario, from 2018 to 2020. ">
          <a:extLst>
            <a:ext uri="{FF2B5EF4-FFF2-40B4-BE49-F238E27FC236}">
              <a16:creationId xmlns:a16="http://schemas.microsoft.com/office/drawing/2014/main" id="{014323A2-D4D6-E6B6-442E-537D52EDEC7B}"/>
            </a:ext>
          </a:extLst>
        </xdr:cNvPr>
        <xdr:cNvPicPr>
          <a:picLocks noChangeAspect="1"/>
        </xdr:cNvPicPr>
      </xdr:nvPicPr>
      <xdr:blipFill>
        <a:blip xmlns:r="http://schemas.openxmlformats.org/officeDocument/2006/relationships" r:embed="rId1"/>
        <a:stretch>
          <a:fillRect/>
        </a:stretch>
      </xdr:blipFill>
      <xdr:spPr>
        <a:xfrm>
          <a:off x="66675" y="5572125"/>
          <a:ext cx="6953250" cy="41604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13</xdr:row>
      <xdr:rowOff>142875</xdr:rowOff>
    </xdr:from>
    <xdr:to>
      <xdr:col>3</xdr:col>
      <xdr:colOff>153421</xdr:colOff>
      <xdr:row>35</xdr:row>
      <xdr:rowOff>144018</xdr:rowOff>
    </xdr:to>
    <xdr:pic>
      <xdr:nvPicPr>
        <xdr:cNvPr id="2" name="Picture 1" descr="The bar graph shows crude and age-standardized hospitalization rates per 1,000 person-days among people with COVID-19 in the general population and in people diagnosed with cancer from 2015 to 2020, in Ontario, from 2020 to 2021.">
          <a:extLst>
            <a:ext uri="{FF2B5EF4-FFF2-40B4-BE49-F238E27FC236}">
              <a16:creationId xmlns:a16="http://schemas.microsoft.com/office/drawing/2014/main" id="{62B1FC42-78A3-B7F1-3277-59F0F82FDBA1}"/>
            </a:ext>
          </a:extLst>
        </xdr:cNvPr>
        <xdr:cNvPicPr>
          <a:picLocks noChangeAspect="1"/>
        </xdr:cNvPicPr>
      </xdr:nvPicPr>
      <xdr:blipFill>
        <a:blip xmlns:r="http://schemas.openxmlformats.org/officeDocument/2006/relationships" r:embed="rId1"/>
        <a:stretch>
          <a:fillRect/>
        </a:stretch>
      </xdr:blipFill>
      <xdr:spPr>
        <a:xfrm>
          <a:off x="142875" y="3143250"/>
          <a:ext cx="7382896" cy="4401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482940</xdr:colOff>
      <xdr:row>2</xdr:row>
      <xdr:rowOff>154305</xdr:rowOff>
    </xdr:from>
    <xdr:to>
      <xdr:col>19</xdr:col>
      <xdr:colOff>13798</xdr:colOff>
      <xdr:row>25</xdr:row>
      <xdr:rowOff>69854</xdr:rowOff>
    </xdr:to>
    <xdr:pic>
      <xdr:nvPicPr>
        <xdr:cNvPr id="3" name="Picture 2" descr="The bar graph shows the number of deaths from any cause among people with cancer by month, in Ontario, from 2019 to 2022.">
          <a:extLst>
            <a:ext uri="{FF2B5EF4-FFF2-40B4-BE49-F238E27FC236}">
              <a16:creationId xmlns:a16="http://schemas.microsoft.com/office/drawing/2014/main" id="{28CC8924-70BD-1AF3-024D-98499754BE88}"/>
            </a:ext>
          </a:extLst>
        </xdr:cNvPr>
        <xdr:cNvPicPr>
          <a:picLocks noChangeAspect="1"/>
        </xdr:cNvPicPr>
      </xdr:nvPicPr>
      <xdr:blipFill>
        <a:blip xmlns:r="http://schemas.openxmlformats.org/officeDocument/2006/relationships" r:embed="rId1"/>
        <a:stretch>
          <a:fillRect/>
        </a:stretch>
      </xdr:blipFill>
      <xdr:spPr>
        <a:xfrm>
          <a:off x="2455175" y="575646"/>
          <a:ext cx="9284458" cy="48741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519953</xdr:colOff>
      <xdr:row>2</xdr:row>
      <xdr:rowOff>0</xdr:rowOff>
    </xdr:from>
    <xdr:to>
      <xdr:col>17</xdr:col>
      <xdr:colOff>453249</xdr:colOff>
      <xdr:row>23</xdr:row>
      <xdr:rowOff>184824</xdr:rowOff>
    </xdr:to>
    <xdr:pic>
      <xdr:nvPicPr>
        <xdr:cNvPr id="2" name="Picture 1" descr="The bar graph shows the per cent difference in the number of deaths from any cause among people with cancer by month from 2020 to 2022 compared to 2019, in Ontario.  ">
          <a:extLst>
            <a:ext uri="{FF2B5EF4-FFF2-40B4-BE49-F238E27FC236}">
              <a16:creationId xmlns:a16="http://schemas.microsoft.com/office/drawing/2014/main" id="{38C49ED1-DFAA-CEB8-2E72-D55864E80614}"/>
            </a:ext>
          </a:extLst>
        </xdr:cNvPr>
        <xdr:cNvPicPr>
          <a:picLocks noChangeAspect="1"/>
        </xdr:cNvPicPr>
      </xdr:nvPicPr>
      <xdr:blipFill>
        <a:blip xmlns:r="http://schemas.openxmlformats.org/officeDocument/2006/relationships" r:embed="rId1"/>
        <a:stretch>
          <a:fillRect/>
        </a:stretch>
      </xdr:blipFill>
      <xdr:spPr>
        <a:xfrm>
          <a:off x="2537012" y="564777"/>
          <a:ext cx="8461981" cy="50947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537882</xdr:colOff>
      <xdr:row>2</xdr:row>
      <xdr:rowOff>313765</xdr:rowOff>
    </xdr:from>
    <xdr:to>
      <xdr:col>20</xdr:col>
      <xdr:colOff>300856</xdr:colOff>
      <xdr:row>26</xdr:row>
      <xdr:rowOff>165131</xdr:rowOff>
    </xdr:to>
    <xdr:pic>
      <xdr:nvPicPr>
        <xdr:cNvPr id="4" name="Picture 3" descr="The combination bar and line graph show the actual number of deaths from any cause in the bars, the expected number of deaths and its 95% upper bound threshold in the solid and dashed lines, among people with cancer by month, in Ontario, from 2019 to 2021.">
          <a:extLst>
            <a:ext uri="{FF2B5EF4-FFF2-40B4-BE49-F238E27FC236}">
              <a16:creationId xmlns:a16="http://schemas.microsoft.com/office/drawing/2014/main" id="{5B438093-C5C7-5F80-1EE3-1E8AB7926E8C}"/>
            </a:ext>
          </a:extLst>
        </xdr:cNvPr>
        <xdr:cNvPicPr>
          <a:picLocks noChangeAspect="1"/>
        </xdr:cNvPicPr>
      </xdr:nvPicPr>
      <xdr:blipFill>
        <a:blip xmlns:r="http://schemas.openxmlformats.org/officeDocument/2006/relationships" r:embed="rId1"/>
        <a:stretch>
          <a:fillRect/>
        </a:stretch>
      </xdr:blipFill>
      <xdr:spPr>
        <a:xfrm>
          <a:off x="5459506" y="878541"/>
          <a:ext cx="10093564" cy="5441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CIQP\CCEI\SRR\Cancer%20surveillance\Ontario%20Cancer%20Statistics\2024%20report\Data%20analysis\Ch%204%20-%20Cancer%20Survival\Figure%204.2%20-%20RSR%20trends%20by%20cancer%20type\Figure%204.2%20-%20RSR%20trends%20by%20cancer%20_edited.xlsx" TargetMode="External"/><Relationship Id="rId1" Type="http://schemas.openxmlformats.org/officeDocument/2006/relationships/externalLinkPath" Target="/CIQP/CCEI/SRR/Cancer%20surveillance/Ontario%20Cancer%20Statistics/2024%20report/Data%20analysis/Ch%204%20-%20Cancer%20Survival/Figure%204.2%20-%20RSR%20trends%20by%20cancer%20type/Figure%204.2%20-%20RSR%20trends%20by%20cancer%20_edi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CIQP\CCEI\SRR\Cancer%20surveillance\Ontario%20Cancer%20Statistics\2024%20report\Data%20analysis\Ch%205%20-%20Cancer%20Prevalence\Figure%205.1%20-%2030-yr%20prev%20by%20cancer%20type\Figure%205.1%20-%2030-yr%20prev%20by%20cancer.xlsx" TargetMode="External"/><Relationship Id="rId1" Type="http://schemas.openxmlformats.org/officeDocument/2006/relationships/externalLinkPath" Target="/CIQP/CCEI/SRR/Cancer%20surveillance/Ontario%20Cancer%20Statistics/2024%20report/Data%20analysis/Ch%205%20-%20Cancer%20Prevalence/Figure%205.1%20-%2030-yr%20prev%20by%20cancer%20type/Figure%205.1%20-%2030-yr%20prev%20by%20canc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Template"/>
      <sheetName val="RSR change"/>
    </sheetNames>
    <sheetDataSet>
      <sheetData sheetId="0"/>
      <sheetData sheetId="1">
        <row r="5">
          <cell r="A5" t="str">
            <v>All cancers</v>
          </cell>
          <cell r="B5">
            <v>50.6</v>
          </cell>
          <cell r="C5" t="str">
            <v>50.4–50.9</v>
          </cell>
          <cell r="D5">
            <v>58.6</v>
          </cell>
          <cell r="E5" t="str">
            <v>58.4–58.8</v>
          </cell>
          <cell r="F5">
            <v>64.2</v>
          </cell>
          <cell r="G5" t="str">
            <v>64.0–64.4</v>
          </cell>
          <cell r="H5">
            <v>66.3</v>
          </cell>
          <cell r="I5" t="str">
            <v>66.1–66.6</v>
          </cell>
        </row>
        <row r="6">
          <cell r="A6" t="str">
            <v>Brain and nervous system</v>
          </cell>
          <cell r="B6"/>
          <cell r="C6"/>
          <cell r="D6"/>
          <cell r="E6"/>
          <cell r="F6"/>
          <cell r="H6"/>
          <cell r="I6"/>
        </row>
        <row r="7">
          <cell r="A7" t="str">
            <v>Brain</v>
          </cell>
          <cell r="B7">
            <v>26.3</v>
          </cell>
          <cell r="C7" t="str">
            <v>24.9–27.8</v>
          </cell>
          <cell r="D7">
            <v>30.7</v>
          </cell>
          <cell r="E7" t="str">
            <v>29.3–32.0</v>
          </cell>
          <cell r="F7">
            <v>32</v>
          </cell>
          <cell r="G7" t="str">
            <v>30.8–33.3</v>
          </cell>
          <cell r="H7">
            <v>30.1</v>
          </cell>
          <cell r="I7" t="str">
            <v>28.4–31.8</v>
          </cell>
        </row>
        <row r="8">
          <cell r="A8" t="str">
            <v xml:space="preserve">  Glioblastoma</v>
          </cell>
          <cell r="B8">
            <v>5.6</v>
          </cell>
          <cell r="C8" t="str">
            <v>4.2–7.4</v>
          </cell>
          <cell r="D8">
            <v>7.5</v>
          </cell>
          <cell r="E8" t="str">
            <v>5.9–9.2</v>
          </cell>
          <cell r="F8">
            <v>8.6999999999999993</v>
          </cell>
          <cell r="G8" t="str">
            <v>7.0–10.6</v>
          </cell>
          <cell r="H8">
            <v>11.8</v>
          </cell>
          <cell r="I8" t="str">
            <v>9.2–14.6</v>
          </cell>
        </row>
        <row r="9">
          <cell r="A9" t="str">
            <v xml:space="preserve">  All other gliomas</v>
          </cell>
          <cell r="B9">
            <v>27.8</v>
          </cell>
          <cell r="C9" t="str">
            <v>25.4–30.2</v>
          </cell>
          <cell r="D9">
            <v>35.4</v>
          </cell>
          <cell r="E9" t="str">
            <v>32.6–38.1</v>
          </cell>
          <cell r="F9">
            <v>40.200000000000003</v>
          </cell>
          <cell r="G9" t="str">
            <v>37.9–42.5</v>
          </cell>
          <cell r="H9">
            <v>46.1</v>
          </cell>
          <cell r="I9" t="str">
            <v>42.2–49.8</v>
          </cell>
        </row>
        <row r="10">
          <cell r="A10" t="str">
            <v>Brain and other nervous system - Non-malignant</v>
          </cell>
          <cell r="B10" t="str">
            <v>†</v>
          </cell>
          <cell r="C10" t="str">
            <v>†</v>
          </cell>
          <cell r="D10" t="str">
            <v>†</v>
          </cell>
          <cell r="E10" t="str">
            <v>†</v>
          </cell>
          <cell r="F10" t="str">
            <v>†</v>
          </cell>
          <cell r="G10" t="str">
            <v>†</v>
          </cell>
          <cell r="H10" t="str">
            <v>†</v>
          </cell>
          <cell r="I10" t="str">
            <v>†</v>
          </cell>
        </row>
        <row r="11">
          <cell r="A11" t="str">
            <v xml:space="preserve">  Meningiomas</v>
          </cell>
          <cell r="B11" t="str">
            <v>†</v>
          </cell>
          <cell r="C11" t="str">
            <v>†</v>
          </cell>
          <cell r="D11" t="str">
            <v>†</v>
          </cell>
          <cell r="E11" t="str">
            <v>†</v>
          </cell>
          <cell r="F11" t="str">
            <v>†</v>
          </cell>
          <cell r="G11" t="str">
            <v>†</v>
          </cell>
          <cell r="H11" t="str">
            <v>†</v>
          </cell>
          <cell r="I11" t="str">
            <v>†</v>
          </cell>
        </row>
        <row r="12">
          <cell r="A12" t="str">
            <v xml:space="preserve">  Pituitary, pineal and craniopharyngeal duct</v>
          </cell>
          <cell r="B12" t="str">
            <v>†</v>
          </cell>
          <cell r="C12" t="str">
            <v>†</v>
          </cell>
          <cell r="D12" t="str">
            <v>†</v>
          </cell>
          <cell r="E12" t="str">
            <v>†</v>
          </cell>
          <cell r="F12" t="str">
            <v>†</v>
          </cell>
          <cell r="G12" t="str">
            <v>†</v>
          </cell>
          <cell r="H12" t="str">
            <v>†</v>
          </cell>
          <cell r="I12" t="str">
            <v>†</v>
          </cell>
        </row>
        <row r="13">
          <cell r="A13" t="str">
            <v>Breast and genital system</v>
          </cell>
          <cell r="B13"/>
          <cell r="C13"/>
          <cell r="D13"/>
          <cell r="E13"/>
          <cell r="F13"/>
          <cell r="H13"/>
          <cell r="I13"/>
        </row>
        <row r="14">
          <cell r="A14" t="str">
            <v>Breast (female)</v>
          </cell>
          <cell r="B14">
            <v>77.099999999999994</v>
          </cell>
          <cell r="C14" t="str">
            <v>76.3–77.8</v>
          </cell>
          <cell r="D14">
            <v>85.5</v>
          </cell>
          <cell r="E14" t="str">
            <v>84.9–86.1</v>
          </cell>
          <cell r="F14">
            <v>86.9</v>
          </cell>
          <cell r="G14" t="str">
            <v>86.3–87.4</v>
          </cell>
          <cell r="H14">
            <v>89.4</v>
          </cell>
          <cell r="I14" t="str">
            <v>88.7–90.0</v>
          </cell>
        </row>
        <row r="15">
          <cell r="A15" t="str">
            <v>Cervix</v>
          </cell>
          <cell r="B15">
            <v>63.6</v>
          </cell>
          <cell r="C15" t="str">
            <v>61.6–65.6</v>
          </cell>
          <cell r="D15">
            <v>69.2</v>
          </cell>
          <cell r="E15" t="str">
            <v>67.1–71.2</v>
          </cell>
          <cell r="F15">
            <v>66.900000000000006</v>
          </cell>
          <cell r="G15" t="str">
            <v>64.8–68.9</v>
          </cell>
          <cell r="H15">
            <v>68.8</v>
          </cell>
          <cell r="I15" t="str">
            <v>66.1–71.4</v>
          </cell>
        </row>
        <row r="16">
          <cell r="A16" t="str">
            <v>Ovary</v>
          </cell>
          <cell r="B16">
            <v>31.4</v>
          </cell>
          <cell r="C16" t="str">
            <v>29.8–33.1</v>
          </cell>
          <cell r="D16">
            <v>37.799999999999997</v>
          </cell>
          <cell r="E16" t="str">
            <v>36.3–39.4</v>
          </cell>
          <cell r="F16">
            <v>42.1</v>
          </cell>
          <cell r="G16" t="str">
            <v>40.7–43.5</v>
          </cell>
          <cell r="H16">
            <v>45.6</v>
          </cell>
          <cell r="I16" t="str">
            <v>43.7–47.5</v>
          </cell>
        </row>
        <row r="17">
          <cell r="A17" t="str">
            <v>Prostate</v>
          </cell>
          <cell r="B17">
            <v>73.599999999999994</v>
          </cell>
          <cell r="C17" t="str">
            <v>72.4–74.8</v>
          </cell>
          <cell r="D17">
            <v>91.5</v>
          </cell>
          <cell r="E17" t="str">
            <v>90.9–92.1</v>
          </cell>
          <cell r="F17">
            <v>94.4</v>
          </cell>
          <cell r="G17" t="str">
            <v>93.9–94.8</v>
          </cell>
          <cell r="H17">
            <v>92</v>
          </cell>
          <cell r="I17" t="str">
            <v>91.3–92.6</v>
          </cell>
        </row>
        <row r="18">
          <cell r="A18" t="str">
            <v>Testis</v>
          </cell>
          <cell r="B18">
            <v>87.9</v>
          </cell>
          <cell r="C18" t="str">
            <v>83.3–91.4</v>
          </cell>
          <cell r="D18">
            <v>87</v>
          </cell>
          <cell r="E18" t="str">
            <v>81.8–90.8</v>
          </cell>
          <cell r="F18">
            <v>91.7</v>
          </cell>
          <cell r="G18" t="str">
            <v>88.1–94.3</v>
          </cell>
          <cell r="H18">
            <v>92.6</v>
          </cell>
          <cell r="I18" t="str">
            <v>88.0–95.4</v>
          </cell>
        </row>
        <row r="19">
          <cell r="A19" t="str">
            <v>Uterus</v>
          </cell>
          <cell r="B19">
            <v>81</v>
          </cell>
          <cell r="C19" t="str">
            <v>79.4–82.6</v>
          </cell>
          <cell r="D19">
            <v>82.2</v>
          </cell>
          <cell r="E19" t="str">
            <v>80.9–83.5</v>
          </cell>
          <cell r="F19">
            <v>80.5</v>
          </cell>
          <cell r="G19" t="str">
            <v>79.4–81.6</v>
          </cell>
          <cell r="H19">
            <v>79.599999999999994</v>
          </cell>
          <cell r="I19" t="str">
            <v>78.2–80.9</v>
          </cell>
        </row>
        <row r="20">
          <cell r="A20" t="str">
            <v xml:space="preserve">  Uterus - endometrial</v>
          </cell>
          <cell r="B20">
            <v>83.1</v>
          </cell>
          <cell r="C20" t="str">
            <v>81.4–84.8</v>
          </cell>
          <cell r="D20">
            <v>85</v>
          </cell>
          <cell r="E20" t="str">
            <v>83.5–86.3</v>
          </cell>
          <cell r="F20">
            <v>83.9</v>
          </cell>
          <cell r="G20" t="str">
            <v>82.7–85.0</v>
          </cell>
          <cell r="H20">
            <v>82.4</v>
          </cell>
          <cell r="I20" t="str">
            <v>81.0–83.7</v>
          </cell>
        </row>
        <row r="21">
          <cell r="A21" t="str">
            <v xml:space="preserve">  Uterus - uterine sarcoma</v>
          </cell>
          <cell r="B21">
            <v>44.4</v>
          </cell>
          <cell r="C21" t="str">
            <v>33.2–55.0</v>
          </cell>
          <cell r="D21">
            <v>42.5</v>
          </cell>
          <cell r="E21" t="str">
            <v>33.6–51.1</v>
          </cell>
          <cell r="F21">
            <v>34</v>
          </cell>
          <cell r="G21" t="str">
            <v>28.3–39.7</v>
          </cell>
          <cell r="H21">
            <v>42.2</v>
          </cell>
          <cell r="I21" t="str">
            <v>30.7–53.2</v>
          </cell>
        </row>
        <row r="22">
          <cell r="A22" t="str">
            <v>Digestive system</v>
          </cell>
          <cell r="B22"/>
          <cell r="C22"/>
          <cell r="D22"/>
          <cell r="E22"/>
          <cell r="F22"/>
          <cell r="H22"/>
          <cell r="I22"/>
        </row>
        <row r="23">
          <cell r="A23" t="str">
            <v>Colorectal</v>
          </cell>
          <cell r="B23">
            <v>53</v>
          </cell>
          <cell r="C23" t="str">
            <v>52.3–53.8</v>
          </cell>
          <cell r="D23">
            <v>58.6</v>
          </cell>
          <cell r="E23" t="str">
            <v>58.0–59.3</v>
          </cell>
          <cell r="F23">
            <v>67.099999999999994</v>
          </cell>
          <cell r="G23" t="str">
            <v>66.6–67.7</v>
          </cell>
          <cell r="H23">
            <v>66.900000000000006</v>
          </cell>
          <cell r="I23" t="str">
            <v>66.1–67.6</v>
          </cell>
        </row>
        <row r="24">
          <cell r="A24" t="str">
            <v xml:space="preserve">  Colon excluding rectum</v>
          </cell>
          <cell r="B24">
            <v>55</v>
          </cell>
          <cell r="C24" t="str">
            <v>54.1–55.9</v>
          </cell>
          <cell r="D24">
            <v>58.2</v>
          </cell>
          <cell r="E24" t="str">
            <v>57.3–59.0</v>
          </cell>
          <cell r="F24">
            <v>66.7</v>
          </cell>
          <cell r="G24" t="str">
            <v>66.0–67.4</v>
          </cell>
          <cell r="H24">
            <v>66.099999999999994</v>
          </cell>
          <cell r="I24" t="str">
            <v>65.1–67.1</v>
          </cell>
        </row>
        <row r="25">
          <cell r="A25" t="str">
            <v xml:space="preserve">    Colon - left sided</v>
          </cell>
          <cell r="B25">
            <v>57</v>
          </cell>
          <cell r="C25" t="str">
            <v>55.5–58.4</v>
          </cell>
          <cell r="D25">
            <v>61.1</v>
          </cell>
          <cell r="E25" t="str">
            <v>59.8–62.4</v>
          </cell>
          <cell r="F25">
            <v>70.5</v>
          </cell>
          <cell r="G25" t="str">
            <v>69.4–71.5</v>
          </cell>
          <cell r="H25">
            <v>68.5</v>
          </cell>
          <cell r="I25" t="str">
            <v>66.9–70.0</v>
          </cell>
        </row>
        <row r="26">
          <cell r="A26" t="str">
            <v xml:space="preserve">    Colon - right sided</v>
          </cell>
          <cell r="B26">
            <v>55.3</v>
          </cell>
          <cell r="C26" t="str">
            <v>54.0–56.7</v>
          </cell>
          <cell r="D26">
            <v>58.8</v>
          </cell>
          <cell r="E26" t="str">
            <v>57.6–59.9</v>
          </cell>
          <cell r="F26">
            <v>66</v>
          </cell>
          <cell r="G26" t="str">
            <v>65.0–67.0</v>
          </cell>
          <cell r="H26">
            <v>67</v>
          </cell>
          <cell r="I26" t="str">
            <v>65.7–68.4</v>
          </cell>
        </row>
        <row r="27">
          <cell r="A27" t="str">
            <v xml:space="preserve">  Rectum and rectosigmoid junction</v>
          </cell>
          <cell r="B27">
            <v>49.1</v>
          </cell>
          <cell r="C27" t="str">
            <v>47.8–50.5</v>
          </cell>
          <cell r="D27">
            <v>59.9</v>
          </cell>
          <cell r="E27" t="str">
            <v>58.7–61.1</v>
          </cell>
          <cell r="F27">
            <v>67.2</v>
          </cell>
          <cell r="G27" t="str">
            <v>66.2–68.2</v>
          </cell>
          <cell r="H27">
            <v>66.7</v>
          </cell>
          <cell r="I27" t="str">
            <v>65.3–68.0</v>
          </cell>
        </row>
        <row r="28">
          <cell r="A28" t="str">
            <v xml:space="preserve">    Rectosigmoid junction</v>
          </cell>
          <cell r="B28">
            <v>45.6</v>
          </cell>
          <cell r="C28" t="str">
            <v>43.1–48.0</v>
          </cell>
          <cell r="D28">
            <v>59.9</v>
          </cell>
          <cell r="E28" t="str">
            <v>57.9–61.9</v>
          </cell>
          <cell r="F28">
            <v>64.2</v>
          </cell>
          <cell r="G28" t="str">
            <v>62.2–66.0</v>
          </cell>
          <cell r="H28">
            <v>60.1</v>
          </cell>
          <cell r="I28" t="str">
            <v>57.3–62.7</v>
          </cell>
        </row>
        <row r="29">
          <cell r="A29" t="str">
            <v xml:space="preserve">    Rectum</v>
          </cell>
          <cell r="B29">
            <v>50.6</v>
          </cell>
          <cell r="C29" t="str">
            <v>49.0–52.1</v>
          </cell>
          <cell r="D29">
            <v>59.8</v>
          </cell>
          <cell r="E29" t="str">
            <v>58.3–61.2</v>
          </cell>
          <cell r="F29">
            <v>68.3</v>
          </cell>
          <cell r="G29" t="str">
            <v>67.1–69.4</v>
          </cell>
          <cell r="H29">
            <v>68.7</v>
          </cell>
          <cell r="I29" t="str">
            <v>67.1–70.2</v>
          </cell>
        </row>
        <row r="30">
          <cell r="A30" t="str">
            <v>Esophagus</v>
          </cell>
          <cell r="B30">
            <v>13.9</v>
          </cell>
          <cell r="C30" t="str">
            <v>12.1–15.9</v>
          </cell>
          <cell r="D30">
            <v>15</v>
          </cell>
          <cell r="E30" t="str">
            <v>13.5–16.6</v>
          </cell>
          <cell r="F30">
            <v>16.399999999999999</v>
          </cell>
          <cell r="G30" t="str">
            <v>15.0–17.8</v>
          </cell>
          <cell r="H30">
            <v>20.3</v>
          </cell>
          <cell r="I30" t="str">
            <v>18.3–22.4</v>
          </cell>
        </row>
        <row r="31">
          <cell r="A31" t="str">
            <v xml:space="preserve">  Esophagus - adenocarcinoma</v>
          </cell>
          <cell r="B31">
            <v>12.7</v>
          </cell>
          <cell r="C31" t="str">
            <v>9.5–16.3</v>
          </cell>
          <cell r="D31">
            <v>12.3</v>
          </cell>
          <cell r="E31" t="str">
            <v>10.3–14.5</v>
          </cell>
          <cell r="F31">
            <v>14.5</v>
          </cell>
          <cell r="G31" t="str">
            <v>12.8–16.3</v>
          </cell>
          <cell r="H31">
            <v>21.6</v>
          </cell>
          <cell r="I31" t="str">
            <v>19.0–24.3</v>
          </cell>
        </row>
        <row r="32">
          <cell r="A32" t="str">
            <v xml:space="preserve">  Esophagus - squamous cell carcinoma</v>
          </cell>
          <cell r="B32">
            <v>12.5</v>
          </cell>
          <cell r="C32" t="str">
            <v>10.2–15.0</v>
          </cell>
          <cell r="D32">
            <v>15.6</v>
          </cell>
          <cell r="E32" t="str">
            <v>13.1–18.2</v>
          </cell>
          <cell r="F32">
            <v>19.600000000000001</v>
          </cell>
          <cell r="G32" t="str">
            <v>16.8–22.6</v>
          </cell>
          <cell r="H32">
            <v>18.600000000000001</v>
          </cell>
          <cell r="I32" t="str">
            <v>14.8–22.7</v>
          </cell>
        </row>
        <row r="33">
          <cell r="A33" t="str">
            <v>Liver</v>
          </cell>
          <cell r="B33">
            <v>9.8000000000000007</v>
          </cell>
          <cell r="C33" t="str">
            <v>7.9–12.0</v>
          </cell>
          <cell r="D33">
            <v>16.600000000000001</v>
          </cell>
          <cell r="E33" t="str">
            <v>14.9–18.4</v>
          </cell>
          <cell r="F33">
            <v>23.3</v>
          </cell>
          <cell r="G33" t="str">
            <v>21.8–24.7</v>
          </cell>
          <cell r="H33">
            <v>24</v>
          </cell>
          <cell r="I33" t="str">
            <v>22.3–25.7</v>
          </cell>
        </row>
        <row r="34">
          <cell r="A34" t="str">
            <v>Pancreas</v>
          </cell>
          <cell r="B34">
            <v>7.8</v>
          </cell>
          <cell r="C34" t="str">
            <v>7.0–8.8</v>
          </cell>
          <cell r="D34">
            <v>9.3000000000000007</v>
          </cell>
          <cell r="E34" t="str">
            <v>8.5–10.3</v>
          </cell>
          <cell r="F34">
            <v>11.9</v>
          </cell>
          <cell r="G34" t="str">
            <v>11.1–12.8</v>
          </cell>
          <cell r="H34">
            <v>18.399999999999999</v>
          </cell>
          <cell r="I34" t="str">
            <v>17.1–19.7</v>
          </cell>
        </row>
        <row r="35">
          <cell r="A35" t="str">
            <v>Stomach</v>
          </cell>
          <cell r="B35">
            <v>21.2</v>
          </cell>
          <cell r="C35" t="str">
            <v>19.9–22.5</v>
          </cell>
          <cell r="D35">
            <v>24.1</v>
          </cell>
          <cell r="E35" t="str">
            <v>22.8–25.4</v>
          </cell>
          <cell r="F35">
            <v>30.4</v>
          </cell>
          <cell r="G35" t="str">
            <v>29.1–31.7</v>
          </cell>
          <cell r="H35">
            <v>34.4</v>
          </cell>
          <cell r="I35" t="str">
            <v>32.8–36.1</v>
          </cell>
        </row>
        <row r="36">
          <cell r="A36" t="str">
            <v xml:space="preserve">Head and neck </v>
          </cell>
          <cell r="B36"/>
          <cell r="C36"/>
          <cell r="D36"/>
          <cell r="E36"/>
          <cell r="F36"/>
          <cell r="H36"/>
          <cell r="I36"/>
        </row>
        <row r="37">
          <cell r="A37" t="str">
            <v>Larynx</v>
          </cell>
          <cell r="B37">
            <v>63.6</v>
          </cell>
          <cell r="C37" t="str">
            <v>60.4–66.5</v>
          </cell>
          <cell r="D37">
            <v>63.6</v>
          </cell>
          <cell r="E37" t="str">
            <v>60.8–66.3</v>
          </cell>
          <cell r="F37">
            <v>63.9</v>
          </cell>
          <cell r="G37" t="str">
            <v>61.3–66.4</v>
          </cell>
          <cell r="H37">
            <v>63.2</v>
          </cell>
          <cell r="I37" t="str">
            <v>59.5–66.7</v>
          </cell>
        </row>
        <row r="38">
          <cell r="A38" t="str">
            <v>Oral cavity and pharynx</v>
          </cell>
          <cell r="B38">
            <v>55.4</v>
          </cell>
          <cell r="C38" t="str">
            <v>53.5–57.2</v>
          </cell>
          <cell r="D38">
            <v>56.7</v>
          </cell>
          <cell r="E38" t="str">
            <v>55.0–58.4</v>
          </cell>
          <cell r="F38">
            <v>59.8</v>
          </cell>
          <cell r="G38" t="str">
            <v>58.3–61.3</v>
          </cell>
          <cell r="H38">
            <v>63.9</v>
          </cell>
          <cell r="I38" t="str">
            <v>62.0–65.6</v>
          </cell>
        </row>
        <row r="39">
          <cell r="A39" t="str">
            <v xml:space="preserve">  Hypopharynx</v>
          </cell>
          <cell r="B39">
            <v>18</v>
          </cell>
          <cell r="C39" t="str">
            <v>13.8–22.8</v>
          </cell>
          <cell r="D39">
            <v>26.1</v>
          </cell>
          <cell r="E39" t="str">
            <v>20.8–31.7</v>
          </cell>
          <cell r="F39">
            <v>30.4</v>
          </cell>
          <cell r="G39" t="str">
            <v>25.5–35.5</v>
          </cell>
          <cell r="H39">
            <v>29.8</v>
          </cell>
          <cell r="I39" t="str">
            <v>22.2–37.8</v>
          </cell>
        </row>
        <row r="40">
          <cell r="A40" t="str">
            <v xml:space="preserve">  Lip and oral cavity</v>
          </cell>
          <cell r="B40">
            <v>68.5</v>
          </cell>
          <cell r="C40" t="str">
            <v>66.1–70.8</v>
          </cell>
          <cell r="D40">
            <v>67.8</v>
          </cell>
          <cell r="E40" t="str">
            <v>65.4–70.1</v>
          </cell>
          <cell r="F40">
            <v>65.400000000000006</v>
          </cell>
          <cell r="G40" t="str">
            <v>63.3–67.4</v>
          </cell>
          <cell r="H40">
            <v>66.900000000000006</v>
          </cell>
          <cell r="I40" t="str">
            <v>64.2–69.3</v>
          </cell>
        </row>
        <row r="41">
          <cell r="A41" t="str">
            <v xml:space="preserve">  Nasopharynx</v>
          </cell>
          <cell r="B41">
            <v>49.9</v>
          </cell>
          <cell r="C41" t="str">
            <v>43.9–55.6</v>
          </cell>
          <cell r="D41">
            <v>59.3</v>
          </cell>
          <cell r="E41" t="str">
            <v>54.2–64.0</v>
          </cell>
          <cell r="F41">
            <v>67.599999999999994</v>
          </cell>
          <cell r="G41" t="str">
            <v>62.8–71.9</v>
          </cell>
          <cell r="H41">
            <v>69.5</v>
          </cell>
          <cell r="I41" t="str">
            <v>62.9–75.2</v>
          </cell>
        </row>
        <row r="42">
          <cell r="A42" t="str">
            <v xml:space="preserve">  Oropharynx</v>
          </cell>
          <cell r="B42">
            <v>34.299999999999997</v>
          </cell>
          <cell r="C42" t="str">
            <v>31.0–37.6</v>
          </cell>
          <cell r="D42">
            <v>43.2</v>
          </cell>
          <cell r="E42" t="str">
            <v>40.0–46.3</v>
          </cell>
          <cell r="F42">
            <v>56.6</v>
          </cell>
          <cell r="G42" t="str">
            <v>53.8–59.4</v>
          </cell>
          <cell r="H42">
            <v>62.7</v>
          </cell>
          <cell r="I42" t="str">
            <v>59.5–65.6</v>
          </cell>
        </row>
        <row r="43">
          <cell r="A43" t="str">
            <v>Thyroid</v>
          </cell>
          <cell r="B43">
            <v>85.4</v>
          </cell>
          <cell r="C43" t="str">
            <v>82.9–87.5</v>
          </cell>
          <cell r="D43">
            <v>91.9</v>
          </cell>
          <cell r="E43" t="str">
            <v>90.4–93.2</v>
          </cell>
          <cell r="F43">
            <v>96.2</v>
          </cell>
          <cell r="G43" t="str">
            <v>95.3–96.9</v>
          </cell>
          <cell r="H43">
            <v>97</v>
          </cell>
          <cell r="I43" t="str">
            <v>96.2–97.6</v>
          </cell>
        </row>
        <row r="44">
          <cell r="A44" t="str">
            <v xml:space="preserve">  Thyroid - anaplastic</v>
          </cell>
          <cell r="B44">
            <v>29.1</v>
          </cell>
          <cell r="C44" t="str">
            <v>27.1–31.1</v>
          </cell>
          <cell r="D44" t="str">
            <v>†</v>
          </cell>
          <cell r="E44" t="str">
            <v>†</v>
          </cell>
          <cell r="F44">
            <v>30.1</v>
          </cell>
          <cell r="G44" t="str">
            <v>26.2–34.1</v>
          </cell>
          <cell r="H44" t="str">
            <v>†</v>
          </cell>
          <cell r="I44" t="str">
            <v>†</v>
          </cell>
        </row>
        <row r="45">
          <cell r="A45" t="str">
            <v xml:space="preserve">  Thyroid - follicular</v>
          </cell>
          <cell r="B45">
            <v>87.5</v>
          </cell>
          <cell r="C45" t="str">
            <v>82.2–91.3</v>
          </cell>
          <cell r="D45">
            <v>93.5</v>
          </cell>
          <cell r="E45" t="str">
            <v>88.2–96.5</v>
          </cell>
          <cell r="F45">
            <v>93.2</v>
          </cell>
          <cell r="G45" t="str">
            <v>88.3–96.1</v>
          </cell>
          <cell r="H45">
            <v>96.5</v>
          </cell>
          <cell r="I45" t="str">
            <v>91.6–98.5</v>
          </cell>
        </row>
        <row r="46">
          <cell r="A46" t="str">
            <v xml:space="preserve">  Thyroid - medullary</v>
          </cell>
          <cell r="B46">
            <v>78.7</v>
          </cell>
          <cell r="C46" t="str">
            <v>62.7–88.4</v>
          </cell>
          <cell r="D46">
            <v>83.7</v>
          </cell>
          <cell r="E46" t="str">
            <v>69.6–91.6</v>
          </cell>
          <cell r="F46">
            <v>84.7</v>
          </cell>
          <cell r="G46" t="str">
            <v>76.2–90.3</v>
          </cell>
          <cell r="H46">
            <v>81.3</v>
          </cell>
          <cell r="I46" t="str">
            <v>70.9–88.3</v>
          </cell>
        </row>
        <row r="47">
          <cell r="A47" t="str">
            <v xml:space="preserve">  Thyroid - papillary</v>
          </cell>
          <cell r="B47">
            <v>94</v>
          </cell>
          <cell r="C47" t="str">
            <v>90.3–96.3</v>
          </cell>
          <cell r="D47">
            <v>97</v>
          </cell>
          <cell r="E47" t="str">
            <v>95.1–98.2</v>
          </cell>
          <cell r="F47">
            <v>98.9</v>
          </cell>
          <cell r="G47" t="str">
            <v>97.8–99.4</v>
          </cell>
          <cell r="H47">
            <v>99.3</v>
          </cell>
          <cell r="I47" t="str">
            <v>98.5–99.7</v>
          </cell>
        </row>
        <row r="48">
          <cell r="A48" t="str">
            <v>Hematological</v>
          </cell>
          <cell r="B48"/>
          <cell r="C48"/>
          <cell r="D48"/>
          <cell r="E48"/>
          <cell r="F48"/>
          <cell r="H48"/>
          <cell r="I48"/>
        </row>
        <row r="49">
          <cell r="A49" t="str">
            <v xml:space="preserve">Leukemia </v>
          </cell>
          <cell r="B49">
            <v>40</v>
          </cell>
          <cell r="C49" t="str">
            <v>38.6–41.5</v>
          </cell>
          <cell r="D49">
            <v>46.5</v>
          </cell>
          <cell r="E49" t="str">
            <v>45.2–47.8</v>
          </cell>
          <cell r="F49">
            <v>56.6</v>
          </cell>
          <cell r="G49" t="str">
            <v>55.5–57.7</v>
          </cell>
          <cell r="H49">
            <v>61.9</v>
          </cell>
          <cell r="I49" t="str">
            <v>60.4–63.3</v>
          </cell>
        </row>
        <row r="50">
          <cell r="A50" t="str">
            <v xml:space="preserve">  Acute lymphocytic leukemia</v>
          </cell>
          <cell r="B50">
            <v>27</v>
          </cell>
          <cell r="C50" t="str">
            <v>21.8–32.4</v>
          </cell>
          <cell r="D50">
            <v>32.1</v>
          </cell>
          <cell r="E50" t="str">
            <v>26.8–37.6</v>
          </cell>
          <cell r="F50">
            <v>55.1</v>
          </cell>
          <cell r="G50" t="str">
            <v>50.6–59.4</v>
          </cell>
          <cell r="H50">
            <v>62.2</v>
          </cell>
          <cell r="I50" t="str">
            <v>56.8–67.2</v>
          </cell>
        </row>
        <row r="51">
          <cell r="A51" t="str">
            <v xml:space="preserve">  Acute monocytic leukemia</v>
          </cell>
          <cell r="B51">
            <v>8.5</v>
          </cell>
          <cell r="C51" t="str">
            <v>3.2–17.1</v>
          </cell>
          <cell r="D51">
            <v>13.3</v>
          </cell>
          <cell r="E51" t="str">
            <v>8.3–19.4</v>
          </cell>
          <cell r="F51">
            <v>13.4</v>
          </cell>
          <cell r="G51" t="str">
            <v>8.4–19.6</v>
          </cell>
          <cell r="H51">
            <v>16.8</v>
          </cell>
          <cell r="I51" t="str">
            <v>9.6–25.8</v>
          </cell>
        </row>
        <row r="52">
          <cell r="A52" t="str">
            <v xml:space="preserve">  Acute myeloid leukemia</v>
          </cell>
          <cell r="B52">
            <v>11.2</v>
          </cell>
          <cell r="C52" t="str">
            <v>9.5–13.0</v>
          </cell>
          <cell r="D52">
            <v>14.8</v>
          </cell>
          <cell r="E52" t="str">
            <v>13.2–16.6</v>
          </cell>
          <cell r="F52">
            <v>17.8</v>
          </cell>
          <cell r="G52" t="str">
            <v>16.3–19.4</v>
          </cell>
          <cell r="H52">
            <v>28.1</v>
          </cell>
          <cell r="I52" t="str">
            <v>25.8–30.4</v>
          </cell>
        </row>
        <row r="53">
          <cell r="A53" t="str">
            <v xml:space="preserve">  Chronic lymphocytic leukemia</v>
          </cell>
          <cell r="B53">
            <v>68.3</v>
          </cell>
          <cell r="C53" t="str">
            <v>65.7–70.6</v>
          </cell>
          <cell r="D53">
            <v>74.400000000000006</v>
          </cell>
          <cell r="E53" t="str">
            <v>72.3–76.3</v>
          </cell>
          <cell r="F53">
            <v>81.3</v>
          </cell>
          <cell r="G53" t="str">
            <v>79.8–82.7</v>
          </cell>
          <cell r="H53">
            <v>90.3</v>
          </cell>
          <cell r="I53" t="str">
            <v>88.2–92.1</v>
          </cell>
        </row>
        <row r="54">
          <cell r="A54" t="str">
            <v xml:space="preserve">  Chronic myeloid leukemia</v>
          </cell>
          <cell r="B54">
            <v>28</v>
          </cell>
          <cell r="C54" t="str">
            <v>24.6–31.6</v>
          </cell>
          <cell r="D54">
            <v>36.299999999999997</v>
          </cell>
          <cell r="E54" t="str">
            <v>33.1–39.5</v>
          </cell>
          <cell r="F54">
            <v>59.8</v>
          </cell>
          <cell r="G54" t="str">
            <v>56.8–62.7</v>
          </cell>
          <cell r="H54">
            <v>62.8</v>
          </cell>
          <cell r="I54" t="str">
            <v>59.0–66.3</v>
          </cell>
        </row>
        <row r="55">
          <cell r="A55" t="str">
            <v>Lymphoma</v>
          </cell>
          <cell r="B55">
            <v>49.5</v>
          </cell>
          <cell r="C55" t="str">
            <v>48.1–50.8</v>
          </cell>
          <cell r="D55">
            <v>54.2</v>
          </cell>
          <cell r="E55" t="str">
            <v>53.1–55.3</v>
          </cell>
          <cell r="F55">
            <v>66.3</v>
          </cell>
          <cell r="G55" t="str">
            <v>65.4–67.2</v>
          </cell>
          <cell r="H55">
            <v>71.2</v>
          </cell>
          <cell r="I55" t="str">
            <v>70.2–72.2</v>
          </cell>
        </row>
        <row r="56">
          <cell r="A56" t="str">
            <v>Hodgkin lymphoma</v>
          </cell>
          <cell r="B56">
            <v>73.099999999999994</v>
          </cell>
          <cell r="C56" t="str">
            <v>70.7–75.3</v>
          </cell>
          <cell r="D56">
            <v>81.599999999999994</v>
          </cell>
          <cell r="E56" t="str">
            <v>79.4–83.7</v>
          </cell>
          <cell r="F56">
            <v>83</v>
          </cell>
          <cell r="G56" t="str">
            <v>81.1–84.7</v>
          </cell>
          <cell r="H56">
            <v>86.7</v>
          </cell>
          <cell r="I56" t="str">
            <v>84.4–88.7</v>
          </cell>
        </row>
        <row r="57">
          <cell r="A57" t="str">
            <v>Non-Hodgkin lymphoma</v>
          </cell>
          <cell r="B57">
            <v>48.7</v>
          </cell>
          <cell r="C57" t="str">
            <v>47.2–50.1</v>
          </cell>
          <cell r="D57">
            <v>53.1</v>
          </cell>
          <cell r="E57" t="str">
            <v>52.0–54.3</v>
          </cell>
          <cell r="F57">
            <v>66.099999999999994</v>
          </cell>
          <cell r="G57" t="str">
            <v>65.1–67.0</v>
          </cell>
          <cell r="H57">
            <v>70.900000000000006</v>
          </cell>
          <cell r="I57" t="str">
            <v>69.9–72.0</v>
          </cell>
        </row>
        <row r="58">
          <cell r="A58" t="str">
            <v xml:space="preserve">    Non-Hodgkin lymphoma - extranodal</v>
          </cell>
          <cell r="B58">
            <v>84.6</v>
          </cell>
          <cell r="C58" t="str">
            <v>74.7–90.9</v>
          </cell>
          <cell r="D58">
            <v>72</v>
          </cell>
          <cell r="E58" t="str">
            <v>67.2–76.2</v>
          </cell>
          <cell r="F58">
            <v>76.099999999999994</v>
          </cell>
          <cell r="G58" t="str">
            <v>74.1–78.0</v>
          </cell>
          <cell r="H58">
            <v>69.7</v>
          </cell>
          <cell r="I58" t="str">
            <v>68.3–71.1</v>
          </cell>
        </row>
        <row r="59">
          <cell r="A59" t="str">
            <v xml:space="preserve">    Non-Hodgkin lymphoma - nodal</v>
          </cell>
          <cell r="B59">
            <v>47.4</v>
          </cell>
          <cell r="C59" t="str">
            <v>46.0–48.8</v>
          </cell>
          <cell r="D59">
            <v>51.6</v>
          </cell>
          <cell r="E59" t="str">
            <v>50.4–52.7</v>
          </cell>
          <cell r="F59">
            <v>63.4</v>
          </cell>
          <cell r="G59" t="str">
            <v>62.4–64.4</v>
          </cell>
          <cell r="H59">
            <v>72.2</v>
          </cell>
          <cell r="I59" t="str">
            <v>70.7–73.7</v>
          </cell>
        </row>
        <row r="60">
          <cell r="A60" t="str">
            <v>Myeloma</v>
          </cell>
          <cell r="B60">
            <v>32.299999999999997</v>
          </cell>
          <cell r="C60" t="str">
            <v>30.1–34.4</v>
          </cell>
          <cell r="D60">
            <v>38.5</v>
          </cell>
          <cell r="E60" t="str">
            <v>36.7–40.3</v>
          </cell>
          <cell r="F60">
            <v>46.2</v>
          </cell>
          <cell r="G60" t="str">
            <v>44.5–47.8</v>
          </cell>
          <cell r="H60">
            <v>59.6</v>
          </cell>
          <cell r="I60" t="str">
            <v>57.7–61.5</v>
          </cell>
        </row>
        <row r="61">
          <cell r="A61" t="str">
            <v>Melanoma</v>
          </cell>
          <cell r="B61"/>
          <cell r="C61"/>
          <cell r="D61"/>
          <cell r="E61"/>
          <cell r="F61"/>
          <cell r="H61"/>
          <cell r="I61"/>
        </row>
        <row r="62">
          <cell r="A62" t="str">
            <v>Melanoma of the skin</v>
          </cell>
          <cell r="B62">
            <v>83.7</v>
          </cell>
          <cell r="C62" t="str">
            <v>82.3–84.9</v>
          </cell>
          <cell r="D62">
            <v>85.3</v>
          </cell>
          <cell r="E62" t="str">
            <v>84.3–86.3</v>
          </cell>
          <cell r="F62">
            <v>87.7</v>
          </cell>
          <cell r="G62" t="str">
            <v>87.0–88.4</v>
          </cell>
          <cell r="H62">
            <v>91.3</v>
          </cell>
          <cell r="I62" t="str">
            <v>90.5–92.1</v>
          </cell>
        </row>
        <row r="63">
          <cell r="A63" t="str">
            <v>Melanoma (non-cutaneous)</v>
          </cell>
          <cell r="B63">
            <v>77.5</v>
          </cell>
          <cell r="C63" t="str">
            <v>72.4–81.8</v>
          </cell>
          <cell r="D63">
            <v>79.599999999999994</v>
          </cell>
          <cell r="E63" t="str">
            <v>75.1–83.4</v>
          </cell>
          <cell r="F63">
            <v>74.8</v>
          </cell>
          <cell r="G63" t="str">
            <v>70.1–78.9</v>
          </cell>
          <cell r="H63">
            <v>78.3</v>
          </cell>
          <cell r="I63" t="str">
            <v>73.7–82.2</v>
          </cell>
        </row>
        <row r="64">
          <cell r="A64" t="str">
            <v xml:space="preserve">  Melanoma - mucosal</v>
          </cell>
          <cell r="B64">
            <v>63.8</v>
          </cell>
          <cell r="C64" t="str">
            <v>45.9–77.1</v>
          </cell>
          <cell r="D64">
            <v>54.5</v>
          </cell>
          <cell r="E64" t="str">
            <v>36.7–69.2</v>
          </cell>
          <cell r="F64">
            <v>32.700000000000003</v>
          </cell>
          <cell r="G64" t="str">
            <v>24.3–41.4</v>
          </cell>
          <cell r="H64" t="str">
            <v>†</v>
          </cell>
          <cell r="I64" t="str">
            <v>†</v>
          </cell>
        </row>
        <row r="65">
          <cell r="A65" t="str">
            <v xml:space="preserve">  Melanoma - ocular</v>
          </cell>
          <cell r="B65">
            <v>78.400000000000006</v>
          </cell>
          <cell r="C65" t="str">
            <v>72.9–82.8</v>
          </cell>
          <cell r="D65">
            <v>82.4</v>
          </cell>
          <cell r="E65" t="str">
            <v>77.7–86.2</v>
          </cell>
          <cell r="F65">
            <v>81.2</v>
          </cell>
          <cell r="G65" t="str">
            <v>76.7–84.8</v>
          </cell>
          <cell r="H65">
            <v>83.6</v>
          </cell>
          <cell r="I65" t="str">
            <v>78.5–87.6</v>
          </cell>
        </row>
        <row r="66">
          <cell r="A66" t="str">
            <v>Thoracic system</v>
          </cell>
          <cell r="B66"/>
          <cell r="C66"/>
          <cell r="D66"/>
          <cell r="E66"/>
          <cell r="F66"/>
          <cell r="H66"/>
          <cell r="I66"/>
        </row>
        <row r="67">
          <cell r="A67" t="str">
            <v xml:space="preserve">Lung </v>
          </cell>
          <cell r="B67">
            <v>14.9</v>
          </cell>
          <cell r="C67" t="str">
            <v>14.4–15.4</v>
          </cell>
          <cell r="D67">
            <v>16.7</v>
          </cell>
          <cell r="E67" t="str">
            <v>16.3–17.2</v>
          </cell>
          <cell r="F67">
            <v>19.8</v>
          </cell>
          <cell r="G67" t="str">
            <v>19.3–20.3</v>
          </cell>
          <cell r="H67">
            <v>30.6</v>
          </cell>
          <cell r="I67" t="str">
            <v>29.8–31.4</v>
          </cell>
        </row>
        <row r="68">
          <cell r="A68" t="str">
            <v xml:space="preserve">  Lung - adenocarcinoma</v>
          </cell>
          <cell r="B68">
            <v>19.899999999999999</v>
          </cell>
          <cell r="C68" t="str">
            <v>18.7–21.1</v>
          </cell>
          <cell r="D68">
            <v>22.1</v>
          </cell>
          <cell r="E68" t="str">
            <v>21.2–23.1</v>
          </cell>
          <cell r="F68">
            <v>27.6</v>
          </cell>
          <cell r="G68" t="str">
            <v>26.7–28.5</v>
          </cell>
          <cell r="H68">
            <v>32.4</v>
          </cell>
          <cell r="I68" t="str">
            <v>31.2–33.6</v>
          </cell>
        </row>
        <row r="69">
          <cell r="A69" t="str">
            <v xml:space="preserve">  Lung - large cell</v>
          </cell>
          <cell r="B69">
            <v>8.1</v>
          </cell>
          <cell r="C69" t="str">
            <v>6.7–9.8</v>
          </cell>
          <cell r="D69">
            <v>9.6</v>
          </cell>
          <cell r="E69" t="str">
            <v>8.2–11.2</v>
          </cell>
          <cell r="F69">
            <v>14.3</v>
          </cell>
          <cell r="G69" t="str">
            <v>11.9–16.9</v>
          </cell>
          <cell r="H69" t="str">
            <v>†</v>
          </cell>
          <cell r="I69" t="str">
            <v>†</v>
          </cell>
        </row>
        <row r="70">
          <cell r="A70" t="str">
            <v xml:space="preserve">  Lung - small cell</v>
          </cell>
          <cell r="B70">
            <v>6.5</v>
          </cell>
          <cell r="C70" t="str">
            <v>5.5–7.7</v>
          </cell>
          <cell r="D70">
            <v>7.1</v>
          </cell>
          <cell r="E70" t="str">
            <v>6.2–8.2</v>
          </cell>
          <cell r="F70">
            <v>7.7</v>
          </cell>
          <cell r="G70" t="str">
            <v>6.7–8.8</v>
          </cell>
          <cell r="H70" t="str">
            <v>†</v>
          </cell>
          <cell r="I70" t="str">
            <v>†</v>
          </cell>
        </row>
        <row r="71">
          <cell r="A71" t="str">
            <v xml:space="preserve">  Lung - squamous cell</v>
          </cell>
          <cell r="B71">
            <v>18.399999999999999</v>
          </cell>
          <cell r="C71" t="str">
            <v>17.3–19.5</v>
          </cell>
          <cell r="D71">
            <v>19.5</v>
          </cell>
          <cell r="E71" t="str">
            <v>18.4–20.7</v>
          </cell>
          <cell r="F71">
            <v>24.7</v>
          </cell>
          <cell r="G71" t="str">
            <v>23.1–26.3</v>
          </cell>
          <cell r="H71">
            <v>27.5</v>
          </cell>
          <cell r="I71" t="str">
            <v>24.7–30.3</v>
          </cell>
        </row>
        <row r="72">
          <cell r="A72" t="str">
            <v>Urinary system</v>
          </cell>
          <cell r="B72"/>
          <cell r="C72"/>
          <cell r="D72"/>
          <cell r="E72"/>
          <cell r="F72"/>
          <cell r="H72"/>
          <cell r="I72"/>
        </row>
        <row r="73">
          <cell r="A73" t="str">
            <v>Bladder</v>
          </cell>
          <cell r="B73">
            <v>73.8</v>
          </cell>
          <cell r="C73" t="str">
            <v>72.5–75.0</v>
          </cell>
          <cell r="D73">
            <v>71.2</v>
          </cell>
          <cell r="E73" t="str">
            <v>70.0–72.5</v>
          </cell>
          <cell r="F73">
            <v>68</v>
          </cell>
          <cell r="G73" t="str">
            <v>66.8–69.1</v>
          </cell>
          <cell r="H73">
            <v>66.2</v>
          </cell>
          <cell r="I73" t="str">
            <v>64.4–67.9</v>
          </cell>
        </row>
        <row r="74">
          <cell r="A74" t="str">
            <v>Kidney</v>
          </cell>
          <cell r="B74">
            <v>55.1</v>
          </cell>
          <cell r="C74" t="str">
            <v>53.1–56.9</v>
          </cell>
          <cell r="D74">
            <v>63.8</v>
          </cell>
          <cell r="E74" t="str">
            <v>62.2–65.4</v>
          </cell>
          <cell r="F74">
            <v>70</v>
          </cell>
          <cell r="G74" t="str">
            <v>68.7–71.2</v>
          </cell>
          <cell r="H74">
            <v>78.400000000000006</v>
          </cell>
          <cell r="I74" t="str">
            <v>76.9–79.8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5.1"/>
      <sheetName val="Sheet1"/>
      <sheetName val="Sheet2"/>
    </sheetNames>
    <sheetDataSet>
      <sheetData sheetId="0"/>
      <sheetData sheetId="1"/>
      <sheetData sheetId="2">
        <row r="3">
          <cell r="A3" t="str">
            <v>Acute lymphocytic leukemia</v>
          </cell>
          <cell r="B3">
            <v>3500</v>
          </cell>
        </row>
        <row r="4">
          <cell r="A4" t="str">
            <v>Acute monocytic leukemia</v>
          </cell>
          <cell r="B4">
            <v>150</v>
          </cell>
        </row>
        <row r="5">
          <cell r="A5" t="str">
            <v>Acute myeloid leukemia</v>
          </cell>
          <cell r="B5">
            <v>2873</v>
          </cell>
        </row>
        <row r="6">
          <cell r="A6" t="str">
            <v>All cancers</v>
          </cell>
          <cell r="B6">
            <v>705654</v>
          </cell>
        </row>
        <row r="7">
          <cell r="A7" t="str">
            <v>All other gliomas</v>
          </cell>
          <cell r="B7">
            <v>3459</v>
          </cell>
        </row>
        <row r="8">
          <cell r="A8" t="str">
            <v>Bladder</v>
          </cell>
          <cell r="B8">
            <v>18879</v>
          </cell>
        </row>
        <row r="9">
          <cell r="A9" t="str">
            <v>Brain and other nervous system – malignant</v>
          </cell>
          <cell r="B9">
            <v>7091</v>
          </cell>
        </row>
        <row r="10">
          <cell r="A10" t="str">
            <v>Brain and other nervous system – non-malignant</v>
          </cell>
          <cell r="B10">
            <v>18831</v>
          </cell>
        </row>
        <row r="11">
          <cell r="A11" t="str">
            <v>Breast (female)</v>
          </cell>
          <cell r="B11">
            <v>148752</v>
          </cell>
        </row>
        <row r="12">
          <cell r="A12" t="str">
            <v>Cervix</v>
          </cell>
          <cell r="B12">
            <v>10458</v>
          </cell>
        </row>
        <row r="13">
          <cell r="A13" t="str">
            <v>Chronic lymphocytic leukemia</v>
          </cell>
          <cell r="B13">
            <v>10232</v>
          </cell>
        </row>
        <row r="14">
          <cell r="A14" t="str">
            <v>Chronic myeloid leukemia</v>
          </cell>
          <cell r="B14">
            <v>2998</v>
          </cell>
        </row>
        <row r="15">
          <cell r="A15" t="str">
            <v>Colon – left sided</v>
          </cell>
          <cell r="B15">
            <v>21693</v>
          </cell>
        </row>
        <row r="16">
          <cell r="A16" t="str">
            <v>Colon – right sided</v>
          </cell>
          <cell r="B16">
            <v>27090</v>
          </cell>
        </row>
        <row r="17">
          <cell r="A17" t="str">
            <v>Colon excluding rectum</v>
          </cell>
          <cell r="B17">
            <v>50266</v>
          </cell>
        </row>
        <row r="18">
          <cell r="A18" t="str">
            <v>Colorectal</v>
          </cell>
          <cell r="B18">
            <v>76260</v>
          </cell>
        </row>
        <row r="19">
          <cell r="A19" t="str">
            <v>Esophagus</v>
          </cell>
          <cell r="B19">
            <v>2498</v>
          </cell>
        </row>
        <row r="20">
          <cell r="A20" t="str">
            <v>Esophagus - adenocarcinoma</v>
          </cell>
          <cell r="B20">
            <v>1526</v>
          </cell>
        </row>
        <row r="21">
          <cell r="A21" t="str">
            <v>Esophagus - SCC</v>
          </cell>
          <cell r="B21">
            <v>756</v>
          </cell>
        </row>
        <row r="22">
          <cell r="A22" t="str">
            <v>Glioblastoma</v>
          </cell>
          <cell r="B22">
            <v>1067</v>
          </cell>
        </row>
        <row r="23">
          <cell r="A23" t="str">
            <v>Hodgkin lymphoma</v>
          </cell>
          <cell r="B23">
            <v>7961</v>
          </cell>
        </row>
        <row r="24">
          <cell r="A24" t="str">
            <v>Hypopharynx</v>
          </cell>
          <cell r="B24">
            <v>422</v>
          </cell>
        </row>
        <row r="25">
          <cell r="A25" t="str">
            <v>Kidney</v>
          </cell>
          <cell r="B25">
            <v>24525</v>
          </cell>
        </row>
        <row r="26">
          <cell r="A26" t="str">
            <v>Larynx</v>
          </cell>
          <cell r="B26">
            <v>3898</v>
          </cell>
        </row>
        <row r="27">
          <cell r="A27" t="str">
            <v>Leukemia</v>
          </cell>
          <cell r="B27">
            <v>21980</v>
          </cell>
        </row>
        <row r="28">
          <cell r="A28" t="str">
            <v>Lip and oral cavity</v>
          </cell>
          <cell r="B28">
            <v>7848</v>
          </cell>
        </row>
        <row r="29">
          <cell r="A29" t="str">
            <v>Liver</v>
          </cell>
          <cell r="B29">
            <v>4304</v>
          </cell>
        </row>
        <row r="30">
          <cell r="A30" t="str">
            <v>Lung</v>
          </cell>
          <cell r="B30">
            <v>32602</v>
          </cell>
        </row>
        <row r="31">
          <cell r="A31" t="str">
            <v>Lung – adenocarcinoma</v>
          </cell>
          <cell r="B31">
            <v>15457</v>
          </cell>
        </row>
        <row r="32">
          <cell r="A32" t="str">
            <v>Lung – large cell</v>
          </cell>
          <cell r="B32">
            <v>545</v>
          </cell>
        </row>
        <row r="33">
          <cell r="A33" t="str">
            <v>Lung – small cell</v>
          </cell>
          <cell r="B33">
            <v>1634</v>
          </cell>
        </row>
        <row r="34">
          <cell r="A34" t="str">
            <v>Lung – squamous cell</v>
          </cell>
          <cell r="B34">
            <v>5632</v>
          </cell>
        </row>
        <row r="35">
          <cell r="A35" t="str">
            <v>Lymphoma</v>
          </cell>
          <cell r="B35">
            <v>45971</v>
          </cell>
        </row>
        <row r="36">
          <cell r="A36" t="str">
            <v>Melanoma – mucosal</v>
          </cell>
          <cell r="B36">
            <v>235</v>
          </cell>
        </row>
        <row r="37">
          <cell r="A37" t="str">
            <v>Melanoma – ocular</v>
          </cell>
          <cell r="B37">
            <v>1557</v>
          </cell>
        </row>
        <row r="38">
          <cell r="A38" t="str">
            <v>Melanoma (non-cutaneous)</v>
          </cell>
          <cell r="B38">
            <v>1790</v>
          </cell>
        </row>
        <row r="39">
          <cell r="A39" t="str">
            <v>Melanoma of the skin</v>
          </cell>
          <cell r="B39">
            <v>43761</v>
          </cell>
        </row>
        <row r="40">
          <cell r="A40" t="str">
            <v>Meningiomas</v>
          </cell>
          <cell r="B40">
            <v>6010</v>
          </cell>
        </row>
        <row r="41">
          <cell r="A41" t="str">
            <v>Myeloma</v>
          </cell>
          <cell r="B41">
            <v>8149</v>
          </cell>
        </row>
        <row r="42">
          <cell r="A42" t="str">
            <v>Nasopharynx</v>
          </cell>
          <cell r="B42">
            <v>1491</v>
          </cell>
        </row>
        <row r="43">
          <cell r="A43" t="str">
            <v>NHL – extranodal</v>
          </cell>
          <cell r="B43">
            <v>14792</v>
          </cell>
        </row>
        <row r="44">
          <cell r="A44" t="str">
            <v>NHL – nodal</v>
          </cell>
          <cell r="B44">
            <v>23299</v>
          </cell>
        </row>
        <row r="45">
          <cell r="A45" t="str">
            <v>Non-Hodgkin lymphoma</v>
          </cell>
          <cell r="B45">
            <v>38078</v>
          </cell>
        </row>
        <row r="46">
          <cell r="A46" t="str">
            <v>Oral cavity and pharynx</v>
          </cell>
          <cell r="B46">
            <v>15846</v>
          </cell>
        </row>
        <row r="47">
          <cell r="A47" t="str">
            <v>Oropharynx</v>
          </cell>
          <cell r="B47">
            <v>5788</v>
          </cell>
        </row>
        <row r="48">
          <cell r="A48" t="str">
            <v>Ovary</v>
          </cell>
          <cell r="B48">
            <v>10794</v>
          </cell>
        </row>
        <row r="49">
          <cell r="A49" t="str">
            <v>Pancreas</v>
          </cell>
          <cell r="B49">
            <v>4458</v>
          </cell>
        </row>
        <row r="50">
          <cell r="A50" t="str">
            <v>Pituitary, pineal and craniopharyngeal duct</v>
          </cell>
          <cell r="B50">
            <v>4899</v>
          </cell>
        </row>
        <row r="51">
          <cell r="A51" t="str">
            <v>Prostate</v>
          </cell>
          <cell r="B51">
            <v>128789</v>
          </cell>
        </row>
        <row r="52">
          <cell r="A52" t="str">
            <v>Rectosigmoid junction</v>
          </cell>
          <cell r="B52">
            <v>7245</v>
          </cell>
        </row>
        <row r="53">
          <cell r="A53" t="str">
            <v>Rectum</v>
          </cell>
          <cell r="B53">
            <v>20151</v>
          </cell>
        </row>
        <row r="54">
          <cell r="A54" t="str">
            <v>Rectum and rectosigmoid junction</v>
          </cell>
          <cell r="B54">
            <v>27396</v>
          </cell>
        </row>
        <row r="55">
          <cell r="A55" t="str">
            <v>Stomach</v>
          </cell>
          <cell r="B55">
            <v>7414</v>
          </cell>
        </row>
        <row r="56">
          <cell r="A56" t="str">
            <v>Testis</v>
          </cell>
          <cell r="B56">
            <v>9354</v>
          </cell>
        </row>
        <row r="57">
          <cell r="A57" t="str">
            <v>Thyroid</v>
          </cell>
          <cell r="B57">
            <v>50437</v>
          </cell>
        </row>
        <row r="58">
          <cell r="A58" t="str">
            <v>Thyroid – anaplastic</v>
          </cell>
          <cell r="B58">
            <v>41</v>
          </cell>
        </row>
        <row r="59">
          <cell r="A59" t="str">
            <v>Thyroid – follicular</v>
          </cell>
          <cell r="B59">
            <v>2045</v>
          </cell>
        </row>
        <row r="60">
          <cell r="A60" t="str">
            <v>Thyroid – medullary</v>
          </cell>
          <cell r="B60">
            <v>575</v>
          </cell>
        </row>
        <row r="61">
          <cell r="A61" t="str">
            <v>Thyroid – papillary</v>
          </cell>
          <cell r="B61">
            <v>46005</v>
          </cell>
        </row>
        <row r="62">
          <cell r="A62" t="str">
            <v>Uterus</v>
          </cell>
          <cell r="B62">
            <v>35014</v>
          </cell>
        </row>
        <row r="63">
          <cell r="A63" t="str">
            <v>Uterus – endometrial</v>
          </cell>
          <cell r="B63">
            <v>32586</v>
          </cell>
        </row>
        <row r="64">
          <cell r="A64" t="str">
            <v>Uterus – uterine sarcoma</v>
          </cell>
          <cell r="B64">
            <v>839</v>
          </cell>
        </row>
      </sheetData>
    </sheetDataSet>
  </externalBook>
</externalLink>
</file>

<file path=xl/theme/theme1.xml><?xml version="1.0" encoding="utf-8"?>
<a:theme xmlns:a="http://schemas.openxmlformats.org/drawingml/2006/main" name="Office Theme">
  <a:themeElements>
    <a:clrScheme name="OH Digital-First Charts and Graphs">
      <a:dk1>
        <a:sysClr val="windowText" lastClr="000000"/>
      </a:dk1>
      <a:lt1>
        <a:sysClr val="window" lastClr="FFFFFF"/>
      </a:lt1>
      <a:dk2>
        <a:srgbClr val="000000"/>
      </a:dk2>
      <a:lt2>
        <a:srgbClr val="FFFFFF"/>
      </a:lt2>
      <a:accent1>
        <a:srgbClr val="00B2E3"/>
      </a:accent1>
      <a:accent2>
        <a:srgbClr val="7B2B83"/>
      </a:accent2>
      <a:accent3>
        <a:srgbClr val="326295"/>
      </a:accent3>
      <a:accent4>
        <a:srgbClr val="598787"/>
      </a:accent4>
      <a:accent5>
        <a:srgbClr val="CDCDCD"/>
      </a:accent5>
      <a:accent6>
        <a:srgbClr val="767676"/>
      </a:accent6>
      <a:hlink>
        <a:srgbClr val="0000E1"/>
      </a:hlink>
      <a:folHlink>
        <a:srgbClr val="0000E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B2FC7-DEED-49B6-B739-481D3A9B76B4}">
  <sheetPr codeName="Sheet1"/>
  <dimension ref="A1:Q42"/>
  <sheetViews>
    <sheetView tabSelected="1" zoomScale="85" zoomScaleNormal="85" workbookViewId="0"/>
  </sheetViews>
  <sheetFormatPr defaultColWidth="9.1796875" defaultRowHeight="15.5" x14ac:dyDescent="0.35"/>
  <cols>
    <col min="1" max="1" width="9.81640625" style="5" customWidth="1"/>
    <col min="2" max="2" width="54.54296875" style="5" bestFit="1" customWidth="1"/>
    <col min="3" max="3" width="25.26953125" style="5" customWidth="1"/>
    <col min="4" max="16384" width="9.1796875" style="5"/>
  </cols>
  <sheetData>
    <row r="1" spans="1:3" x14ac:dyDescent="0.35">
      <c r="A1" s="5" t="s">
        <v>541</v>
      </c>
    </row>
    <row r="3" spans="1:3" ht="46.5" x14ac:dyDescent="0.35">
      <c r="A3" s="65" t="s">
        <v>0</v>
      </c>
      <c r="B3" s="65" t="s">
        <v>1</v>
      </c>
      <c r="C3" s="65" t="s">
        <v>2</v>
      </c>
    </row>
    <row r="4" spans="1:3" x14ac:dyDescent="0.35">
      <c r="A4" s="2">
        <v>3526</v>
      </c>
      <c r="B4" s="2" t="s">
        <v>3</v>
      </c>
      <c r="C4" s="23" t="s">
        <v>4</v>
      </c>
    </row>
    <row r="5" spans="1:3" x14ac:dyDescent="0.35">
      <c r="A5" s="2">
        <v>3527</v>
      </c>
      <c r="B5" s="2" t="s">
        <v>5</v>
      </c>
      <c r="C5" s="23" t="s">
        <v>6</v>
      </c>
    </row>
    <row r="6" spans="1:3" x14ac:dyDescent="0.35">
      <c r="A6" s="2">
        <v>3530</v>
      </c>
      <c r="B6" s="2" t="s">
        <v>7</v>
      </c>
      <c r="C6" s="23" t="s">
        <v>8</v>
      </c>
    </row>
    <row r="7" spans="1:3" x14ac:dyDescent="0.35">
      <c r="A7" s="2">
        <v>3533</v>
      </c>
      <c r="B7" s="2" t="s">
        <v>9</v>
      </c>
      <c r="C7" s="23" t="s">
        <v>10</v>
      </c>
    </row>
    <row r="8" spans="1:3" x14ac:dyDescent="0.35">
      <c r="A8" s="2">
        <v>3534</v>
      </c>
      <c r="B8" s="2" t="s">
        <v>11</v>
      </c>
      <c r="C8" s="23" t="s">
        <v>12</v>
      </c>
    </row>
    <row r="9" spans="1:3" x14ac:dyDescent="0.35">
      <c r="A9" s="2">
        <v>3535</v>
      </c>
      <c r="B9" s="2" t="s">
        <v>13</v>
      </c>
      <c r="C9" s="23" t="s">
        <v>14</v>
      </c>
    </row>
    <row r="10" spans="1:3" x14ac:dyDescent="0.35">
      <c r="A10" s="2">
        <v>3536</v>
      </c>
      <c r="B10" s="2" t="s">
        <v>15</v>
      </c>
      <c r="C10" s="23" t="s">
        <v>16</v>
      </c>
    </row>
    <row r="11" spans="1:3" x14ac:dyDescent="0.35">
      <c r="A11" s="2">
        <v>3537</v>
      </c>
      <c r="B11" s="2" t="s">
        <v>17</v>
      </c>
      <c r="C11" s="23" t="s">
        <v>18</v>
      </c>
    </row>
    <row r="12" spans="1:3" x14ac:dyDescent="0.35">
      <c r="A12" s="2">
        <v>3538</v>
      </c>
      <c r="B12" s="2" t="s">
        <v>19</v>
      </c>
      <c r="C12" s="23" t="s">
        <v>20</v>
      </c>
    </row>
    <row r="13" spans="1:3" x14ac:dyDescent="0.35">
      <c r="A13" s="2">
        <v>3539</v>
      </c>
      <c r="B13" s="2" t="s">
        <v>21</v>
      </c>
      <c r="C13" s="23" t="s">
        <v>22</v>
      </c>
    </row>
    <row r="14" spans="1:3" x14ac:dyDescent="0.35">
      <c r="A14" s="2">
        <v>3540</v>
      </c>
      <c r="B14" s="2" t="s">
        <v>23</v>
      </c>
      <c r="C14" s="23" t="s">
        <v>24</v>
      </c>
    </row>
    <row r="15" spans="1:3" x14ac:dyDescent="0.35">
      <c r="A15" s="2">
        <v>3541</v>
      </c>
      <c r="B15" s="2" t="s">
        <v>25</v>
      </c>
      <c r="C15" s="23" t="s">
        <v>26</v>
      </c>
    </row>
    <row r="16" spans="1:3" x14ac:dyDescent="0.35">
      <c r="A16" s="2">
        <v>3542</v>
      </c>
      <c r="B16" s="2" t="s">
        <v>27</v>
      </c>
      <c r="C16" s="23" t="s">
        <v>28</v>
      </c>
    </row>
    <row r="17" spans="1:17" x14ac:dyDescent="0.35">
      <c r="A17" s="2">
        <v>3543</v>
      </c>
      <c r="B17" s="2" t="s">
        <v>29</v>
      </c>
      <c r="C17" s="23" t="s">
        <v>30</v>
      </c>
    </row>
    <row r="18" spans="1:17" x14ac:dyDescent="0.35">
      <c r="A18" s="2">
        <v>3544</v>
      </c>
      <c r="B18" s="2" t="s">
        <v>31</v>
      </c>
      <c r="C18" s="23" t="s">
        <v>32</v>
      </c>
    </row>
    <row r="19" spans="1:17" x14ac:dyDescent="0.35">
      <c r="A19" s="2">
        <v>3546</v>
      </c>
      <c r="B19" s="2" t="s">
        <v>33</v>
      </c>
      <c r="C19" s="23" t="s">
        <v>34</v>
      </c>
    </row>
    <row r="20" spans="1:17" x14ac:dyDescent="0.35">
      <c r="A20" s="2">
        <v>3547</v>
      </c>
      <c r="B20" s="2" t="s">
        <v>35</v>
      </c>
      <c r="C20" s="23" t="s">
        <v>36</v>
      </c>
    </row>
    <row r="21" spans="1:17" x14ac:dyDescent="0.35">
      <c r="A21" s="2">
        <v>3549</v>
      </c>
      <c r="B21" s="2" t="s">
        <v>37</v>
      </c>
      <c r="C21" s="23" t="s">
        <v>38</v>
      </c>
    </row>
    <row r="22" spans="1:17" x14ac:dyDescent="0.35">
      <c r="A22" s="2">
        <v>3551</v>
      </c>
      <c r="B22" s="2" t="s">
        <v>39</v>
      </c>
      <c r="C22" s="23" t="s">
        <v>40</v>
      </c>
    </row>
    <row r="23" spans="1:17" x14ac:dyDescent="0.35">
      <c r="A23" s="2">
        <v>3552</v>
      </c>
      <c r="B23" s="2" t="s">
        <v>41</v>
      </c>
      <c r="C23" s="23" t="s">
        <v>42</v>
      </c>
    </row>
    <row r="24" spans="1:17" x14ac:dyDescent="0.35">
      <c r="A24" s="2">
        <v>3553</v>
      </c>
      <c r="B24" s="2" t="s">
        <v>43</v>
      </c>
      <c r="C24" s="23" t="s">
        <v>44</v>
      </c>
    </row>
    <row r="25" spans="1:17" x14ac:dyDescent="0.35">
      <c r="A25" s="2">
        <v>3555</v>
      </c>
      <c r="B25" s="2" t="s">
        <v>45</v>
      </c>
      <c r="C25" s="23" t="s">
        <v>46</v>
      </c>
    </row>
    <row r="26" spans="1:17" x14ac:dyDescent="0.35">
      <c r="A26" s="2">
        <v>3556</v>
      </c>
      <c r="B26" s="2" t="s">
        <v>47</v>
      </c>
      <c r="C26" s="23" t="s">
        <v>48</v>
      </c>
    </row>
    <row r="27" spans="1:17" x14ac:dyDescent="0.35">
      <c r="A27" s="2">
        <v>3557</v>
      </c>
      <c r="B27" s="2" t="s">
        <v>49</v>
      </c>
      <c r="C27" s="23" t="s">
        <v>50</v>
      </c>
    </row>
    <row r="28" spans="1:17" x14ac:dyDescent="0.35">
      <c r="A28" s="2">
        <v>3558</v>
      </c>
      <c r="B28" s="2" t="s">
        <v>51</v>
      </c>
      <c r="C28" s="23" t="s">
        <v>52</v>
      </c>
    </row>
    <row r="29" spans="1:17" x14ac:dyDescent="0.35">
      <c r="A29" s="2">
        <v>3560</v>
      </c>
      <c r="B29" s="2" t="s">
        <v>53</v>
      </c>
      <c r="C29" s="23" t="s">
        <v>54</v>
      </c>
    </row>
    <row r="30" spans="1:17" ht="15" customHeight="1" x14ac:dyDescent="0.35">
      <c r="A30" s="2">
        <v>3561</v>
      </c>
      <c r="B30" s="2" t="s">
        <v>55</v>
      </c>
      <c r="C30" s="23" t="s">
        <v>56</v>
      </c>
      <c r="F30" s="32"/>
      <c r="G30" s="32"/>
      <c r="H30" s="32"/>
      <c r="I30" s="32"/>
      <c r="J30" s="32"/>
      <c r="K30" s="32"/>
      <c r="L30" s="32"/>
      <c r="M30" s="32"/>
      <c r="N30" s="32"/>
      <c r="O30" s="32"/>
      <c r="P30" s="32"/>
      <c r="Q30" s="32"/>
    </row>
    <row r="31" spans="1:17" ht="15" customHeight="1" x14ac:dyDescent="0.35">
      <c r="A31" s="2">
        <v>3562</v>
      </c>
      <c r="B31" s="2" t="s">
        <v>57</v>
      </c>
      <c r="C31" s="23" t="s">
        <v>58</v>
      </c>
      <c r="F31" s="32"/>
      <c r="G31" s="32"/>
      <c r="H31" s="32"/>
      <c r="I31" s="32"/>
      <c r="J31" s="32"/>
      <c r="K31" s="32"/>
      <c r="L31" s="32"/>
      <c r="M31" s="32"/>
      <c r="N31" s="32"/>
      <c r="O31" s="32"/>
      <c r="P31" s="32"/>
      <c r="Q31" s="32"/>
    </row>
    <row r="32" spans="1:17" x14ac:dyDescent="0.35">
      <c r="A32" s="2">
        <v>3563</v>
      </c>
      <c r="B32" s="2" t="s">
        <v>59</v>
      </c>
      <c r="C32" s="23" t="s">
        <v>60</v>
      </c>
      <c r="F32" s="32"/>
      <c r="G32" s="32"/>
      <c r="H32" s="32"/>
      <c r="I32" s="32"/>
      <c r="J32" s="32"/>
      <c r="K32" s="32"/>
      <c r="L32" s="32"/>
      <c r="M32" s="32"/>
      <c r="N32" s="32"/>
      <c r="O32" s="32"/>
      <c r="P32" s="32"/>
      <c r="Q32" s="32"/>
    </row>
    <row r="33" spans="1:17" x14ac:dyDescent="0.35">
      <c r="A33" s="2">
        <v>3565</v>
      </c>
      <c r="B33" s="2" t="s">
        <v>61</v>
      </c>
      <c r="C33" s="23" t="s">
        <v>62</v>
      </c>
      <c r="F33" s="32"/>
      <c r="G33" s="32"/>
      <c r="H33" s="32"/>
      <c r="I33" s="32"/>
      <c r="J33" s="32"/>
      <c r="K33" s="32"/>
      <c r="L33" s="32"/>
      <c r="M33" s="32"/>
      <c r="N33" s="32"/>
      <c r="O33" s="32"/>
      <c r="P33" s="32"/>
      <c r="Q33" s="32"/>
    </row>
    <row r="34" spans="1:17" x14ac:dyDescent="0.35">
      <c r="A34" s="2">
        <v>3566</v>
      </c>
      <c r="B34" s="2" t="s">
        <v>63</v>
      </c>
      <c r="C34" s="23" t="s">
        <v>64</v>
      </c>
      <c r="F34" s="32"/>
      <c r="G34" s="32"/>
      <c r="H34" s="32"/>
      <c r="I34" s="32"/>
      <c r="J34" s="32"/>
      <c r="K34" s="32"/>
      <c r="L34" s="32"/>
      <c r="M34" s="32"/>
      <c r="N34" s="32"/>
      <c r="O34" s="32"/>
      <c r="P34" s="32"/>
      <c r="Q34" s="32"/>
    </row>
    <row r="35" spans="1:17" x14ac:dyDescent="0.35">
      <c r="A35" s="2">
        <v>3568</v>
      </c>
      <c r="B35" s="2" t="s">
        <v>65</v>
      </c>
      <c r="C35" s="23" t="s">
        <v>66</v>
      </c>
      <c r="F35" s="32"/>
      <c r="G35" s="32"/>
      <c r="H35" s="32"/>
      <c r="I35" s="32"/>
      <c r="J35" s="32"/>
      <c r="K35" s="32"/>
      <c r="L35" s="32"/>
      <c r="M35" s="32"/>
      <c r="N35" s="32"/>
      <c r="O35" s="32"/>
      <c r="P35" s="32"/>
      <c r="Q35" s="32"/>
    </row>
    <row r="36" spans="1:17" x14ac:dyDescent="0.35">
      <c r="A36" s="2">
        <v>3570</v>
      </c>
      <c r="B36" s="2" t="s">
        <v>67</v>
      </c>
      <c r="C36" s="23" t="s">
        <v>68</v>
      </c>
      <c r="F36" s="32"/>
      <c r="G36" s="32"/>
      <c r="H36" s="32"/>
      <c r="I36" s="32"/>
      <c r="J36" s="32"/>
      <c r="K36" s="32"/>
      <c r="L36" s="32"/>
      <c r="M36" s="32"/>
      <c r="N36" s="32"/>
      <c r="O36" s="32"/>
      <c r="P36" s="32"/>
      <c r="Q36" s="32"/>
    </row>
    <row r="37" spans="1:17" x14ac:dyDescent="0.35">
      <c r="A37" s="2">
        <v>3595</v>
      </c>
      <c r="B37" s="2" t="s">
        <v>69</v>
      </c>
      <c r="C37" s="23" t="s">
        <v>70</v>
      </c>
      <c r="F37" s="32"/>
      <c r="G37" s="32"/>
      <c r="H37" s="32"/>
      <c r="I37" s="32"/>
      <c r="J37" s="32"/>
      <c r="K37" s="32"/>
      <c r="L37" s="32"/>
      <c r="M37" s="32"/>
      <c r="N37" s="32"/>
      <c r="O37" s="32"/>
      <c r="P37" s="32"/>
      <c r="Q37" s="32"/>
    </row>
    <row r="38" spans="1:17" x14ac:dyDescent="0.35">
      <c r="A38" s="150" t="s">
        <v>144</v>
      </c>
      <c r="F38" s="32"/>
      <c r="G38" s="32"/>
      <c r="H38" s="32"/>
      <c r="I38" s="32"/>
      <c r="J38" s="32"/>
      <c r="K38" s="32"/>
      <c r="L38" s="32"/>
      <c r="M38" s="32"/>
      <c r="N38" s="32"/>
      <c r="O38" s="32"/>
      <c r="P38" s="32"/>
      <c r="Q38" s="32"/>
    </row>
    <row r="39" spans="1:17" x14ac:dyDescent="0.35">
      <c r="A39" s="5" t="s">
        <v>557</v>
      </c>
    </row>
    <row r="40" spans="1:17" x14ac:dyDescent="0.35">
      <c r="A40" s="5" t="s">
        <v>558</v>
      </c>
    </row>
    <row r="41" spans="1:17" x14ac:dyDescent="0.35">
      <c r="A41" s="116" t="s">
        <v>671</v>
      </c>
    </row>
    <row r="42" spans="1:17" x14ac:dyDescent="0.35">
      <c r="A42" s="116" t="s">
        <v>672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8A8B-E098-4B72-9563-E0E5C63C9C3D}">
  <sheetPr codeName="Sheet10"/>
  <dimension ref="A1:J40"/>
  <sheetViews>
    <sheetView zoomScale="85" zoomScaleNormal="85" workbookViewId="0"/>
  </sheetViews>
  <sheetFormatPr defaultColWidth="9.1796875" defaultRowHeight="15.5" x14ac:dyDescent="0.35"/>
  <cols>
    <col min="1" max="1" width="26.54296875" style="5" bestFit="1" customWidth="1"/>
    <col min="2" max="2" width="30.54296875" style="5" bestFit="1" customWidth="1"/>
    <col min="3" max="3" width="26.7265625" style="5" bestFit="1" customWidth="1"/>
    <col min="4" max="4" width="24.54296875" style="5" bestFit="1" customWidth="1"/>
    <col min="5" max="5" width="22.7265625" style="5" bestFit="1" customWidth="1"/>
    <col min="6" max="6" width="12.453125" style="5" bestFit="1" customWidth="1"/>
    <col min="7" max="7" width="22" style="5" bestFit="1" customWidth="1"/>
    <col min="8" max="8" width="17.453125" style="5" bestFit="1" customWidth="1"/>
    <col min="9" max="9" width="24.54296875" style="5" bestFit="1" customWidth="1"/>
    <col min="10" max="10" width="12.26953125" style="5" bestFit="1" customWidth="1"/>
    <col min="11" max="11" width="10.7265625" style="5" bestFit="1" customWidth="1"/>
    <col min="12" max="12" width="12.54296875" style="5" bestFit="1" customWidth="1"/>
    <col min="13" max="13" width="12.1796875" style="5" customWidth="1"/>
    <col min="14" max="15" width="20.54296875" style="5" bestFit="1" customWidth="1"/>
    <col min="16" max="16384" width="9.1796875" style="5"/>
  </cols>
  <sheetData>
    <row r="1" spans="1:9" x14ac:dyDescent="0.35">
      <c r="A1" s="5" t="s">
        <v>119</v>
      </c>
      <c r="D1" s="4"/>
      <c r="E1" s="4"/>
      <c r="F1" s="138"/>
      <c r="I1" s="138"/>
    </row>
    <row r="2" spans="1:9" x14ac:dyDescent="0.35">
      <c r="D2" s="4"/>
      <c r="E2" s="4"/>
      <c r="F2" s="138"/>
      <c r="I2" s="138"/>
    </row>
    <row r="3" spans="1:9" x14ac:dyDescent="0.35">
      <c r="A3" s="2" t="s">
        <v>102</v>
      </c>
      <c r="B3" s="2" t="s">
        <v>120</v>
      </c>
      <c r="C3" s="2" t="s">
        <v>121</v>
      </c>
      <c r="E3" s="8"/>
    </row>
    <row r="4" spans="1:9" x14ac:dyDescent="0.35">
      <c r="A4" s="2" t="s">
        <v>122</v>
      </c>
      <c r="B4" s="139" t="s">
        <v>123</v>
      </c>
      <c r="C4" s="139" t="s">
        <v>124</v>
      </c>
      <c r="E4" s="8"/>
    </row>
    <row r="5" spans="1:9" ht="15" customHeight="1" x14ac:dyDescent="0.35">
      <c r="A5" s="2" t="s">
        <v>126</v>
      </c>
      <c r="B5" s="139" t="s">
        <v>127</v>
      </c>
      <c r="C5" s="139" t="s">
        <v>128</v>
      </c>
      <c r="D5" s="4"/>
      <c r="E5" s="8"/>
    </row>
    <row r="6" spans="1:9" x14ac:dyDescent="0.35">
      <c r="A6" s="8" t="s">
        <v>144</v>
      </c>
      <c r="E6" s="8"/>
    </row>
    <row r="7" spans="1:9" x14ac:dyDescent="0.35">
      <c r="A7" s="116" t="s">
        <v>573</v>
      </c>
    </row>
    <row r="8" spans="1:9" x14ac:dyDescent="0.35">
      <c r="A8" s="116" t="s">
        <v>574</v>
      </c>
    </row>
    <row r="9" spans="1:9" x14ac:dyDescent="0.35">
      <c r="A9" s="116" t="s">
        <v>575</v>
      </c>
    </row>
    <row r="10" spans="1:9" x14ac:dyDescent="0.35">
      <c r="A10" s="116" t="s">
        <v>576</v>
      </c>
    </row>
    <row r="11" spans="1:9" x14ac:dyDescent="0.35">
      <c r="A11" s="116" t="s">
        <v>670</v>
      </c>
    </row>
    <row r="12" spans="1:9" x14ac:dyDescent="0.35">
      <c r="A12" s="116" t="s">
        <v>688</v>
      </c>
    </row>
    <row r="31" spans="5:10" ht="15" customHeight="1" x14ac:dyDescent="0.35">
      <c r="E31" s="32"/>
      <c r="F31" s="32"/>
      <c r="G31" s="32"/>
      <c r="H31" s="32"/>
      <c r="I31" s="32"/>
      <c r="J31" s="32"/>
    </row>
    <row r="32" spans="5:10" x14ac:dyDescent="0.35">
      <c r="E32" s="32"/>
      <c r="F32" s="32"/>
      <c r="G32" s="32"/>
      <c r="H32" s="32"/>
      <c r="I32" s="32"/>
      <c r="J32" s="32"/>
    </row>
    <row r="33" spans="5:10" x14ac:dyDescent="0.35">
      <c r="E33" s="32"/>
      <c r="F33" s="32"/>
      <c r="G33" s="32"/>
      <c r="H33" s="32"/>
      <c r="I33" s="32"/>
      <c r="J33" s="32"/>
    </row>
    <row r="34" spans="5:10" x14ac:dyDescent="0.35">
      <c r="E34" s="32"/>
      <c r="F34" s="32"/>
      <c r="G34" s="32"/>
      <c r="H34" s="32"/>
      <c r="I34" s="32"/>
      <c r="J34" s="32"/>
    </row>
    <row r="35" spans="5:10" x14ac:dyDescent="0.35">
      <c r="E35" s="32"/>
      <c r="F35" s="32"/>
      <c r="G35" s="32"/>
      <c r="H35" s="32"/>
      <c r="I35" s="32"/>
      <c r="J35" s="32"/>
    </row>
    <row r="36" spans="5:10" x14ac:dyDescent="0.35">
      <c r="E36" s="32"/>
      <c r="F36" s="32"/>
      <c r="G36" s="32"/>
      <c r="H36" s="32"/>
      <c r="I36" s="32"/>
      <c r="J36" s="32"/>
    </row>
    <row r="37" spans="5:10" x14ac:dyDescent="0.35">
      <c r="E37" s="32"/>
      <c r="F37" s="32"/>
      <c r="G37" s="32"/>
      <c r="H37" s="32"/>
      <c r="I37" s="32"/>
      <c r="J37" s="32"/>
    </row>
    <row r="38" spans="5:10" x14ac:dyDescent="0.35">
      <c r="E38" s="32"/>
      <c r="F38" s="32"/>
      <c r="G38" s="32"/>
      <c r="H38" s="32"/>
      <c r="I38" s="32"/>
      <c r="J38" s="32"/>
    </row>
    <row r="39" spans="5:10" x14ac:dyDescent="0.35">
      <c r="E39" s="32"/>
      <c r="F39" s="32"/>
      <c r="G39" s="32"/>
      <c r="H39" s="32"/>
      <c r="I39" s="32"/>
      <c r="J39" s="32"/>
    </row>
    <row r="40" spans="5:10" x14ac:dyDescent="0.35">
      <c r="E40" s="32"/>
      <c r="F40" s="32"/>
      <c r="G40" s="32"/>
      <c r="H40" s="32"/>
      <c r="I40" s="32"/>
      <c r="J40" s="32"/>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5BD8-1082-44F8-AD57-5A1309C7E9E6}">
  <sheetPr codeName="Sheet11"/>
  <dimension ref="A1:K25"/>
  <sheetViews>
    <sheetView zoomScale="85" zoomScaleNormal="85" workbookViewId="0"/>
  </sheetViews>
  <sheetFormatPr defaultColWidth="9.1796875" defaultRowHeight="15.5" x14ac:dyDescent="0.35"/>
  <cols>
    <col min="1" max="1" width="26.54296875" style="5" bestFit="1" customWidth="1"/>
    <col min="2" max="2" width="37.54296875" style="5" customWidth="1"/>
    <col min="3" max="3" width="33.81640625" style="5" customWidth="1"/>
    <col min="4" max="4" width="26.1796875" style="5" bestFit="1" customWidth="1"/>
    <col min="5" max="5" width="22.7265625" style="5" bestFit="1" customWidth="1"/>
    <col min="6" max="6" width="20.81640625" style="5" bestFit="1" customWidth="1"/>
    <col min="7" max="7" width="22" style="5" bestFit="1" customWidth="1"/>
    <col min="8" max="8" width="17.453125" style="5" bestFit="1" customWidth="1"/>
    <col min="9" max="9" width="24.54296875" style="5" bestFit="1" customWidth="1"/>
    <col min="10" max="10" width="12.26953125" style="5" bestFit="1" customWidth="1"/>
    <col min="11" max="11" width="10.7265625" style="5" bestFit="1" customWidth="1"/>
    <col min="12" max="12" width="12.54296875" style="5" bestFit="1" customWidth="1"/>
    <col min="13" max="13" width="12.1796875" style="5" customWidth="1"/>
    <col min="14" max="15" width="20.54296875" style="5" bestFit="1" customWidth="1"/>
    <col min="16" max="16384" width="9.1796875" style="5"/>
  </cols>
  <sheetData>
    <row r="1" spans="1:11" x14ac:dyDescent="0.35">
      <c r="A1" s="5" t="s">
        <v>130</v>
      </c>
      <c r="D1" s="4"/>
      <c r="E1" s="4"/>
      <c r="F1" s="138"/>
      <c r="I1" s="138"/>
    </row>
    <row r="2" spans="1:11" x14ac:dyDescent="0.35">
      <c r="D2" s="4"/>
      <c r="E2" s="138"/>
    </row>
    <row r="3" spans="1:11" x14ac:dyDescent="0.35">
      <c r="A3" s="2" t="s">
        <v>102</v>
      </c>
      <c r="B3" s="2" t="s">
        <v>125</v>
      </c>
      <c r="C3" s="2" t="s">
        <v>129</v>
      </c>
      <c r="D3" s="4"/>
      <c r="E3" s="138"/>
    </row>
    <row r="4" spans="1:11" x14ac:dyDescent="0.35">
      <c r="A4" s="65" t="s">
        <v>122</v>
      </c>
      <c r="B4" s="139" t="s">
        <v>123</v>
      </c>
      <c r="C4" s="139" t="s">
        <v>124</v>
      </c>
      <c r="D4" s="4"/>
      <c r="E4" s="140"/>
    </row>
    <row r="5" spans="1:11" ht="31" x14ac:dyDescent="0.35">
      <c r="A5" s="65" t="s">
        <v>131</v>
      </c>
      <c r="B5" s="139" t="s">
        <v>132</v>
      </c>
      <c r="C5" s="139" t="s">
        <v>133</v>
      </c>
      <c r="D5" s="4"/>
      <c r="E5" s="140"/>
    </row>
    <row r="6" spans="1:11" ht="46.5" x14ac:dyDescent="0.35">
      <c r="A6" s="65" t="s">
        <v>134</v>
      </c>
      <c r="B6" s="139" t="s">
        <v>135</v>
      </c>
      <c r="C6" s="139" t="s">
        <v>136</v>
      </c>
      <c r="D6" s="4"/>
      <c r="E6" s="138"/>
    </row>
    <row r="7" spans="1:11" ht="15.75" customHeight="1" x14ac:dyDescent="0.35">
      <c r="A7" s="141" t="s">
        <v>144</v>
      </c>
      <c r="D7" s="4"/>
      <c r="E7" s="4"/>
      <c r="F7" s="8"/>
    </row>
    <row r="8" spans="1:11" x14ac:dyDescent="0.35">
      <c r="A8" s="115" t="s">
        <v>577</v>
      </c>
    </row>
    <row r="9" spans="1:11" x14ac:dyDescent="0.35">
      <c r="A9" s="115" t="s">
        <v>574</v>
      </c>
    </row>
    <row r="10" spans="1:11" x14ac:dyDescent="0.35">
      <c r="A10" s="115" t="s">
        <v>575</v>
      </c>
    </row>
    <row r="11" spans="1:11" x14ac:dyDescent="0.35">
      <c r="A11" s="115" t="s">
        <v>576</v>
      </c>
    </row>
    <row r="12" spans="1:11" x14ac:dyDescent="0.35">
      <c r="A12" s="5" t="s">
        <v>670</v>
      </c>
    </row>
    <row r="13" spans="1:11" x14ac:dyDescent="0.35">
      <c r="A13" s="88" t="s">
        <v>687</v>
      </c>
    </row>
    <row r="15" spans="1:11" ht="15" customHeight="1" x14ac:dyDescent="0.35">
      <c r="F15" s="143"/>
      <c r="G15" s="137"/>
      <c r="H15" s="137"/>
      <c r="I15" s="137"/>
      <c r="J15" s="137"/>
      <c r="K15" s="137"/>
    </row>
    <row r="16" spans="1:11" x14ac:dyDescent="0.35">
      <c r="F16" s="137"/>
      <c r="G16" s="137"/>
      <c r="H16" s="137"/>
      <c r="I16" s="137"/>
      <c r="J16" s="137"/>
      <c r="K16" s="137"/>
    </row>
    <row r="17" spans="6:11" x14ac:dyDescent="0.35">
      <c r="F17" s="137"/>
      <c r="G17" s="137"/>
      <c r="H17" s="137"/>
      <c r="I17" s="137"/>
      <c r="J17" s="137"/>
      <c r="K17" s="137"/>
    </row>
    <row r="18" spans="6:11" x14ac:dyDescent="0.35">
      <c r="F18" s="137"/>
      <c r="G18" s="137"/>
      <c r="H18" s="137"/>
      <c r="I18" s="137"/>
      <c r="J18" s="137"/>
      <c r="K18" s="137"/>
    </row>
    <row r="19" spans="6:11" x14ac:dyDescent="0.35">
      <c r="F19" s="137"/>
      <c r="G19" s="137"/>
      <c r="H19" s="137"/>
      <c r="I19" s="137"/>
      <c r="J19" s="137"/>
      <c r="K19" s="137"/>
    </row>
    <row r="20" spans="6:11" x14ac:dyDescent="0.35">
      <c r="F20" s="137"/>
      <c r="G20" s="137"/>
      <c r="H20" s="137"/>
      <c r="I20" s="137"/>
      <c r="J20" s="137"/>
      <c r="K20" s="137"/>
    </row>
    <row r="21" spans="6:11" x14ac:dyDescent="0.35">
      <c r="F21" s="137"/>
      <c r="G21" s="137"/>
      <c r="H21" s="137"/>
      <c r="I21" s="137"/>
      <c r="J21" s="137"/>
      <c r="K21" s="137"/>
    </row>
    <row r="22" spans="6:11" x14ac:dyDescent="0.35">
      <c r="F22" s="137"/>
      <c r="G22" s="137"/>
      <c r="H22" s="137"/>
      <c r="I22" s="137"/>
      <c r="J22" s="137"/>
      <c r="K22" s="137"/>
    </row>
    <row r="23" spans="6:11" x14ac:dyDescent="0.35">
      <c r="F23" s="137"/>
      <c r="G23" s="137"/>
      <c r="H23" s="137"/>
      <c r="I23" s="137"/>
      <c r="J23" s="137"/>
      <c r="K23" s="137"/>
    </row>
    <row r="24" spans="6:11" ht="9" customHeight="1" x14ac:dyDescent="0.35">
      <c r="F24" s="137"/>
      <c r="G24" s="137"/>
      <c r="H24" s="137"/>
      <c r="I24" s="137"/>
      <c r="J24" s="137"/>
      <c r="K24" s="137"/>
    </row>
    <row r="25" spans="6:11" ht="15" hidden="1" customHeight="1" x14ac:dyDescent="0.35">
      <c r="F25" s="137"/>
      <c r="G25" s="137"/>
      <c r="H25" s="137"/>
      <c r="I25" s="137"/>
      <c r="J25" s="137"/>
      <c r="K25" s="137"/>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6460-0FA3-424F-857C-0ABE9A314A8B}">
  <sheetPr codeName="Sheet12"/>
  <dimension ref="A1:H55"/>
  <sheetViews>
    <sheetView zoomScale="85" zoomScaleNormal="85" workbookViewId="0"/>
  </sheetViews>
  <sheetFormatPr defaultColWidth="9.1796875" defaultRowHeight="15.5" x14ac:dyDescent="0.35"/>
  <cols>
    <col min="1" max="1" width="23.26953125" style="5" customWidth="1"/>
    <col min="2" max="2" width="12.54296875" style="5" customWidth="1"/>
    <col min="3" max="3" width="13.1796875" style="5" bestFit="1" customWidth="1"/>
    <col min="4" max="7" width="9.1796875" style="5"/>
    <col min="8" max="8" width="21.54296875" style="5" bestFit="1" customWidth="1"/>
    <col min="9" max="16384" width="9.1796875" style="5"/>
  </cols>
  <sheetData>
    <row r="1" spans="1:4" x14ac:dyDescent="0.35">
      <c r="A1" s="5" t="s">
        <v>686</v>
      </c>
    </row>
    <row r="3" spans="1:4" ht="46.5" x14ac:dyDescent="0.35">
      <c r="A3" s="66" t="s">
        <v>89</v>
      </c>
      <c r="B3" s="66" t="s">
        <v>72</v>
      </c>
      <c r="C3" s="66" t="s">
        <v>137</v>
      </c>
    </row>
    <row r="4" spans="1:4" x14ac:dyDescent="0.35">
      <c r="A4" s="2" t="s">
        <v>138</v>
      </c>
      <c r="B4" s="2">
        <v>2018</v>
      </c>
      <c r="C4" s="136">
        <v>81.465534259999998</v>
      </c>
    </row>
    <row r="5" spans="1:4" x14ac:dyDescent="0.35">
      <c r="A5" s="2" t="s">
        <v>138</v>
      </c>
      <c r="B5" s="2">
        <v>2019</v>
      </c>
      <c r="C5" s="136">
        <v>81.225493159999999</v>
      </c>
      <c r="D5" s="8"/>
    </row>
    <row r="6" spans="1:4" x14ac:dyDescent="0.35">
      <c r="A6" s="2" t="s">
        <v>138</v>
      </c>
      <c r="B6" s="2">
        <v>2020</v>
      </c>
      <c r="C6" s="136">
        <v>79.33870426</v>
      </c>
    </row>
    <row r="7" spans="1:4" x14ac:dyDescent="0.35">
      <c r="A7" s="2" t="s">
        <v>138</v>
      </c>
      <c r="B7" s="2">
        <v>2021</v>
      </c>
      <c r="C7" s="136">
        <v>83.634112860000002</v>
      </c>
    </row>
    <row r="8" spans="1:4" x14ac:dyDescent="0.35">
      <c r="A8" s="2" t="s">
        <v>139</v>
      </c>
      <c r="B8" s="2">
        <v>2018</v>
      </c>
      <c r="C8" s="136">
        <v>91.54917288</v>
      </c>
    </row>
    <row r="9" spans="1:4" x14ac:dyDescent="0.35">
      <c r="A9" s="2" t="s">
        <v>139</v>
      </c>
      <c r="B9" s="2">
        <v>2019</v>
      </c>
      <c r="C9" s="136">
        <v>91.985158929999997</v>
      </c>
    </row>
    <row r="10" spans="1:4" x14ac:dyDescent="0.35">
      <c r="A10" s="2" t="s">
        <v>139</v>
      </c>
      <c r="B10" s="2">
        <v>2020</v>
      </c>
      <c r="C10" s="136">
        <v>90.735755900000001</v>
      </c>
    </row>
    <row r="11" spans="1:4" x14ac:dyDescent="0.35">
      <c r="A11" s="2" t="s">
        <v>139</v>
      </c>
      <c r="B11" s="2">
        <v>2021</v>
      </c>
      <c r="C11" s="136">
        <v>92.610483219999992</v>
      </c>
    </row>
    <row r="12" spans="1:4" x14ac:dyDescent="0.35">
      <c r="A12" s="2" t="s">
        <v>140</v>
      </c>
      <c r="B12" s="2">
        <v>2018</v>
      </c>
      <c r="C12" s="136">
        <v>61.631011770000001</v>
      </c>
    </row>
    <row r="13" spans="1:4" x14ac:dyDescent="0.35">
      <c r="A13" s="2" t="s">
        <v>140</v>
      </c>
      <c r="B13" s="2">
        <v>2019</v>
      </c>
      <c r="C13" s="136">
        <v>60.686063079999997</v>
      </c>
    </row>
    <row r="14" spans="1:4" x14ac:dyDescent="0.35">
      <c r="A14" s="2" t="s">
        <v>140</v>
      </c>
      <c r="B14" s="2">
        <v>2020</v>
      </c>
      <c r="C14" s="136">
        <v>59.427768889999996</v>
      </c>
    </row>
    <row r="15" spans="1:4" x14ac:dyDescent="0.35">
      <c r="A15" s="2" t="s">
        <v>140</v>
      </c>
      <c r="B15" s="2">
        <v>2021</v>
      </c>
      <c r="C15" s="136">
        <v>62.260571929999998</v>
      </c>
    </row>
    <row r="16" spans="1:4" x14ac:dyDescent="0.35">
      <c r="A16" s="2" t="s">
        <v>101</v>
      </c>
      <c r="B16" s="2">
        <v>2018</v>
      </c>
      <c r="C16" s="136">
        <v>97.664941760000005</v>
      </c>
    </row>
    <row r="17" spans="1:5" x14ac:dyDescent="0.35">
      <c r="A17" s="2" t="s">
        <v>101</v>
      </c>
      <c r="B17" s="2">
        <v>2019</v>
      </c>
      <c r="C17" s="136">
        <v>97.253958210000008</v>
      </c>
    </row>
    <row r="18" spans="1:5" x14ac:dyDescent="0.35">
      <c r="A18" s="2" t="s">
        <v>101</v>
      </c>
      <c r="B18" s="2">
        <v>2020</v>
      </c>
      <c r="C18" s="136">
        <v>96.834488360000009</v>
      </c>
    </row>
    <row r="19" spans="1:5" x14ac:dyDescent="0.35">
      <c r="A19" s="2" t="s">
        <v>101</v>
      </c>
      <c r="B19" s="2">
        <v>2021</v>
      </c>
      <c r="C19" s="136">
        <v>97.7986808</v>
      </c>
    </row>
    <row r="20" spans="1:5" x14ac:dyDescent="0.35">
      <c r="A20" s="2" t="s">
        <v>100</v>
      </c>
      <c r="B20" s="2">
        <v>2018</v>
      </c>
      <c r="C20" s="136">
        <v>84.914151059999995</v>
      </c>
    </row>
    <row r="21" spans="1:5" x14ac:dyDescent="0.35">
      <c r="A21" s="2" t="s">
        <v>100</v>
      </c>
      <c r="B21" s="2">
        <v>2019</v>
      </c>
      <c r="C21" s="136">
        <v>84.106222369999998</v>
      </c>
    </row>
    <row r="22" spans="1:5" x14ac:dyDescent="0.35">
      <c r="A22" s="2" t="s">
        <v>100</v>
      </c>
      <c r="B22" s="2">
        <v>2020</v>
      </c>
      <c r="C22" s="136">
        <v>86.815396840000005</v>
      </c>
      <c r="D22" s="137"/>
      <c r="E22" s="137"/>
    </row>
    <row r="23" spans="1:5" x14ac:dyDescent="0.35">
      <c r="A23" s="2" t="s">
        <v>100</v>
      </c>
      <c r="B23" s="2">
        <v>2021</v>
      </c>
      <c r="C23" s="136">
        <v>82.853818430000004</v>
      </c>
      <c r="D23" s="137"/>
      <c r="E23" s="137"/>
    </row>
    <row r="24" spans="1:5" x14ac:dyDescent="0.35">
      <c r="A24" s="2" t="s">
        <v>99</v>
      </c>
      <c r="B24" s="2">
        <v>2018</v>
      </c>
      <c r="C24" s="136">
        <v>84.035341869999996</v>
      </c>
      <c r="D24" s="137"/>
      <c r="E24" s="137"/>
    </row>
    <row r="25" spans="1:5" x14ac:dyDescent="0.35">
      <c r="A25" s="2" t="s">
        <v>99</v>
      </c>
      <c r="B25" s="2">
        <v>2019</v>
      </c>
      <c r="C25" s="136">
        <v>84.729958979999992</v>
      </c>
    </row>
    <row r="26" spans="1:5" x14ac:dyDescent="0.35">
      <c r="A26" s="2" t="s">
        <v>99</v>
      </c>
      <c r="B26" s="2">
        <v>2020</v>
      </c>
      <c r="C26" s="136">
        <v>82.904339660000005</v>
      </c>
    </row>
    <row r="27" spans="1:5" x14ac:dyDescent="0.35">
      <c r="A27" s="2" t="s">
        <v>99</v>
      </c>
      <c r="B27" s="2">
        <v>2021</v>
      </c>
      <c r="C27" s="136">
        <v>86.487587649999995</v>
      </c>
    </row>
    <row r="28" spans="1:5" x14ac:dyDescent="0.35">
      <c r="A28" s="2" t="s">
        <v>141</v>
      </c>
      <c r="B28" s="2">
        <v>2018</v>
      </c>
      <c r="C28" s="136">
        <v>80.504543510000005</v>
      </c>
    </row>
    <row r="29" spans="1:5" x14ac:dyDescent="0.35">
      <c r="A29" s="2" t="s">
        <v>141</v>
      </c>
      <c r="B29" s="2">
        <v>2019</v>
      </c>
      <c r="C29" s="136">
        <v>79.435523979999999</v>
      </c>
    </row>
    <row r="30" spans="1:5" x14ac:dyDescent="0.35">
      <c r="A30" s="2" t="s">
        <v>141</v>
      </c>
      <c r="B30" s="2">
        <v>2020</v>
      </c>
      <c r="C30" s="136">
        <v>77.129684409999996</v>
      </c>
    </row>
    <row r="31" spans="1:5" x14ac:dyDescent="0.35">
      <c r="A31" s="2" t="s">
        <v>141</v>
      </c>
      <c r="B31" s="2">
        <v>2021</v>
      </c>
      <c r="C31" s="136">
        <v>80.433014180000001</v>
      </c>
    </row>
    <row r="32" spans="1:5" x14ac:dyDescent="0.35">
      <c r="A32" s="2" t="s">
        <v>98</v>
      </c>
      <c r="B32" s="2">
        <v>2018</v>
      </c>
      <c r="C32" s="136">
        <v>53.894438690000001</v>
      </c>
    </row>
    <row r="33" spans="1:8" x14ac:dyDescent="0.35">
      <c r="A33" s="2" t="s">
        <v>98</v>
      </c>
      <c r="B33" s="2">
        <v>2019</v>
      </c>
      <c r="C33" s="136">
        <v>55.783843600000004</v>
      </c>
    </row>
    <row r="34" spans="1:8" x14ac:dyDescent="0.35">
      <c r="A34" s="2" t="s">
        <v>98</v>
      </c>
      <c r="B34" s="2">
        <v>2020</v>
      </c>
      <c r="C34" s="136">
        <v>53.87613751</v>
      </c>
    </row>
    <row r="35" spans="1:8" x14ac:dyDescent="0.35">
      <c r="A35" s="2" t="s">
        <v>98</v>
      </c>
      <c r="B35" s="2">
        <v>2021</v>
      </c>
      <c r="C35" s="136">
        <v>58.829795360000006</v>
      </c>
    </row>
    <row r="36" spans="1:8" x14ac:dyDescent="0.35">
      <c r="A36" s="2" t="s">
        <v>142</v>
      </c>
      <c r="B36" s="2">
        <v>2018</v>
      </c>
      <c r="C36" s="136">
        <v>97.335691990000001</v>
      </c>
    </row>
    <row r="37" spans="1:8" x14ac:dyDescent="0.35">
      <c r="A37" s="2" t="s">
        <v>142</v>
      </c>
      <c r="B37" s="2">
        <v>2019</v>
      </c>
      <c r="C37" s="136">
        <v>97.354420180000005</v>
      </c>
    </row>
    <row r="38" spans="1:8" x14ac:dyDescent="0.35">
      <c r="A38" s="2" t="s">
        <v>142</v>
      </c>
      <c r="B38" s="2">
        <v>2020</v>
      </c>
      <c r="C38" s="136">
        <v>97.110926450000008</v>
      </c>
    </row>
    <row r="39" spans="1:8" x14ac:dyDescent="0.35">
      <c r="A39" s="2" t="s">
        <v>142</v>
      </c>
      <c r="B39" s="2">
        <v>2021</v>
      </c>
      <c r="C39" s="136">
        <v>97.507332250000005</v>
      </c>
    </row>
    <row r="40" spans="1:8" x14ac:dyDescent="0.35">
      <c r="A40" s="2" t="s">
        <v>143</v>
      </c>
      <c r="B40" s="2">
        <v>2018</v>
      </c>
      <c r="C40" s="136">
        <v>83.075814199999996</v>
      </c>
    </row>
    <row r="41" spans="1:8" x14ac:dyDescent="0.35">
      <c r="A41" s="2" t="s">
        <v>143</v>
      </c>
      <c r="B41" s="2">
        <v>2019</v>
      </c>
      <c r="C41" s="136">
        <v>82.910691110000002</v>
      </c>
    </row>
    <row r="42" spans="1:8" x14ac:dyDescent="0.35">
      <c r="A42" s="2" t="s">
        <v>143</v>
      </c>
      <c r="B42" s="2">
        <v>2020</v>
      </c>
      <c r="C42" s="136">
        <v>83.19190239000001</v>
      </c>
    </row>
    <row r="43" spans="1:8" x14ac:dyDescent="0.35">
      <c r="A43" s="2" t="s">
        <v>143</v>
      </c>
      <c r="B43" s="2">
        <v>2021</v>
      </c>
      <c r="C43" s="136">
        <v>82.871338940000001</v>
      </c>
    </row>
    <row r="44" spans="1:8" x14ac:dyDescent="0.35">
      <c r="A44" s="2" t="s">
        <v>145</v>
      </c>
      <c r="B44" s="2">
        <v>2018</v>
      </c>
      <c r="C44" s="136">
        <v>93.572308299999989</v>
      </c>
    </row>
    <row r="45" spans="1:8" x14ac:dyDescent="0.35">
      <c r="A45" s="2" t="s">
        <v>145</v>
      </c>
      <c r="B45" s="2">
        <v>2019</v>
      </c>
      <c r="C45" s="136">
        <v>92.929967680000004</v>
      </c>
      <c r="D45" s="137"/>
      <c r="E45" s="137"/>
      <c r="F45" s="137"/>
      <c r="G45" s="137"/>
      <c r="H45" s="137"/>
    </row>
    <row r="46" spans="1:8" x14ac:dyDescent="0.35">
      <c r="A46" s="2" t="s">
        <v>145</v>
      </c>
      <c r="B46" s="2">
        <v>2020</v>
      </c>
      <c r="C46" s="136">
        <v>92.332190729999994</v>
      </c>
      <c r="D46" s="137"/>
      <c r="E46" s="137"/>
      <c r="F46" s="137"/>
      <c r="G46" s="137"/>
      <c r="H46" s="137"/>
    </row>
    <row r="47" spans="1:8" x14ac:dyDescent="0.35">
      <c r="A47" s="2" t="s">
        <v>145</v>
      </c>
      <c r="B47" s="2">
        <v>2021</v>
      </c>
      <c r="C47" s="136">
        <v>92.690942370000002</v>
      </c>
      <c r="D47" s="137"/>
      <c r="E47" s="137"/>
      <c r="F47" s="137"/>
      <c r="G47" s="137"/>
      <c r="H47" s="137"/>
    </row>
    <row r="48" spans="1:8" x14ac:dyDescent="0.35">
      <c r="A48" s="39" t="s">
        <v>144</v>
      </c>
    </row>
    <row r="49" spans="1:1" x14ac:dyDescent="0.35">
      <c r="A49" s="115" t="s">
        <v>729</v>
      </c>
    </row>
    <row r="50" spans="1:1" x14ac:dyDescent="0.35">
      <c r="A50" s="115" t="s">
        <v>730</v>
      </c>
    </row>
    <row r="51" spans="1:1" x14ac:dyDescent="0.35">
      <c r="A51" s="115" t="s">
        <v>731</v>
      </c>
    </row>
    <row r="52" spans="1:1" x14ac:dyDescent="0.35">
      <c r="A52" s="115" t="s">
        <v>732</v>
      </c>
    </row>
    <row r="53" spans="1:1" x14ac:dyDescent="0.35">
      <c r="A53" s="115" t="s">
        <v>669</v>
      </c>
    </row>
    <row r="54" spans="1:1" x14ac:dyDescent="0.35">
      <c r="A54" s="39" t="s">
        <v>733</v>
      </c>
    </row>
    <row r="55" spans="1:1" x14ac:dyDescent="0.35">
      <c r="A55" s="39" t="s">
        <v>734</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CFEF-B79A-47A0-A50D-18043C48DD78}">
  <sheetPr codeName="Sheet13"/>
  <dimension ref="A1:U45"/>
  <sheetViews>
    <sheetView zoomScale="85" zoomScaleNormal="85" workbookViewId="0"/>
  </sheetViews>
  <sheetFormatPr defaultColWidth="9.1796875" defaultRowHeight="15.5" x14ac:dyDescent="0.35"/>
  <cols>
    <col min="1" max="1" width="23.26953125" style="5" customWidth="1"/>
    <col min="2" max="2" width="12.54296875" style="5" customWidth="1"/>
    <col min="3" max="3" width="9.54296875" style="5" bestFit="1" customWidth="1"/>
    <col min="4" max="4" width="10.7265625" style="5" bestFit="1" customWidth="1"/>
    <col min="5" max="7" width="9.1796875" style="5"/>
    <col min="8" max="8" width="20.81640625" style="5" bestFit="1" customWidth="1"/>
    <col min="9" max="16384" width="9.1796875" style="5"/>
  </cols>
  <sheetData>
    <row r="1" spans="1:4" x14ac:dyDescent="0.35">
      <c r="A1" s="44" t="s">
        <v>146</v>
      </c>
    </row>
    <row r="3" spans="1:4" ht="46.5" x14ac:dyDescent="0.35">
      <c r="A3" s="66" t="s">
        <v>89</v>
      </c>
      <c r="B3" s="66" t="s">
        <v>72</v>
      </c>
      <c r="C3" s="66" t="s">
        <v>137</v>
      </c>
      <c r="D3" s="135"/>
    </row>
    <row r="4" spans="1:4" x14ac:dyDescent="0.35">
      <c r="A4" s="2" t="s">
        <v>138</v>
      </c>
      <c r="B4" s="2">
        <v>2018</v>
      </c>
      <c r="C4" s="136">
        <v>75.8849716</v>
      </c>
      <c r="D4" s="135"/>
    </row>
    <row r="5" spans="1:4" x14ac:dyDescent="0.35">
      <c r="A5" s="2" t="s">
        <v>138</v>
      </c>
      <c r="B5" s="2">
        <v>2019</v>
      </c>
      <c r="C5" s="136">
        <v>75.808819800000009</v>
      </c>
      <c r="D5" s="135"/>
    </row>
    <row r="6" spans="1:4" x14ac:dyDescent="0.35">
      <c r="A6" s="2" t="s">
        <v>138</v>
      </c>
      <c r="B6" s="2">
        <v>2020</v>
      </c>
      <c r="C6" s="136">
        <v>73.32768944</v>
      </c>
      <c r="D6" s="135"/>
    </row>
    <row r="7" spans="1:4" x14ac:dyDescent="0.35">
      <c r="A7" s="2" t="s">
        <v>139</v>
      </c>
      <c r="B7" s="2">
        <v>2018</v>
      </c>
      <c r="C7" s="136">
        <v>88.046940370000002</v>
      </c>
      <c r="D7" s="135"/>
    </row>
    <row r="8" spans="1:4" x14ac:dyDescent="0.35">
      <c r="A8" s="2" t="s">
        <v>139</v>
      </c>
      <c r="B8" s="2">
        <v>2019</v>
      </c>
      <c r="C8" s="136">
        <v>88.865457469999996</v>
      </c>
      <c r="D8" s="135"/>
    </row>
    <row r="9" spans="1:4" x14ac:dyDescent="0.35">
      <c r="A9" s="2" t="s">
        <v>139</v>
      </c>
      <c r="B9" s="2">
        <v>2020</v>
      </c>
      <c r="C9" s="136">
        <v>86.94675187</v>
      </c>
      <c r="D9" s="135"/>
    </row>
    <row r="10" spans="1:4" x14ac:dyDescent="0.35">
      <c r="A10" s="2" t="s">
        <v>140</v>
      </c>
      <c r="B10" s="2">
        <v>2018</v>
      </c>
      <c r="C10" s="136">
        <v>43.143376100000005</v>
      </c>
      <c r="D10" s="135"/>
    </row>
    <row r="11" spans="1:4" x14ac:dyDescent="0.35">
      <c r="A11" s="2" t="s">
        <v>140</v>
      </c>
      <c r="B11" s="2">
        <v>2019</v>
      </c>
      <c r="C11" s="136">
        <v>42.731817929999998</v>
      </c>
      <c r="D11" s="135"/>
    </row>
    <row r="12" spans="1:4" x14ac:dyDescent="0.35">
      <c r="A12" s="2" t="s">
        <v>140</v>
      </c>
      <c r="B12" s="2">
        <v>2020</v>
      </c>
      <c r="C12" s="136">
        <v>42.086225859999999</v>
      </c>
      <c r="D12" s="135"/>
    </row>
    <row r="13" spans="1:4" x14ac:dyDescent="0.35">
      <c r="A13" s="2" t="s">
        <v>101</v>
      </c>
      <c r="B13" s="2">
        <v>2018</v>
      </c>
      <c r="C13" s="136">
        <v>95.692634600000005</v>
      </c>
      <c r="D13" s="135"/>
    </row>
    <row r="14" spans="1:4" x14ac:dyDescent="0.35">
      <c r="A14" s="2" t="s">
        <v>101</v>
      </c>
      <c r="B14" s="2">
        <v>2019</v>
      </c>
      <c r="C14" s="136">
        <v>95.41463804</v>
      </c>
      <c r="D14" s="135"/>
    </row>
    <row r="15" spans="1:4" x14ac:dyDescent="0.35">
      <c r="A15" s="2" t="s">
        <v>101</v>
      </c>
      <c r="B15" s="2">
        <v>2020</v>
      </c>
      <c r="C15" s="136">
        <v>94.705150670000009</v>
      </c>
      <c r="D15" s="135"/>
    </row>
    <row r="16" spans="1:4" x14ac:dyDescent="0.35">
      <c r="A16" s="2" t="s">
        <v>100</v>
      </c>
      <c r="B16" s="2">
        <v>2018</v>
      </c>
      <c r="C16" s="136">
        <v>75.988628049999988</v>
      </c>
    </row>
    <row r="17" spans="1:4" x14ac:dyDescent="0.35">
      <c r="A17" s="2" t="s">
        <v>100</v>
      </c>
      <c r="B17" s="2">
        <v>2019</v>
      </c>
      <c r="C17" s="136">
        <v>73.865688939999998</v>
      </c>
    </row>
    <row r="18" spans="1:4" x14ac:dyDescent="0.35">
      <c r="A18" s="2" t="s">
        <v>100</v>
      </c>
      <c r="B18" s="2">
        <v>2020</v>
      </c>
      <c r="C18" s="136">
        <v>75.349100669999999</v>
      </c>
    </row>
    <row r="19" spans="1:4" x14ac:dyDescent="0.35">
      <c r="A19" s="2" t="s">
        <v>99</v>
      </c>
      <c r="B19" s="2">
        <v>2018</v>
      </c>
      <c r="C19" s="136">
        <v>77.696142609999995</v>
      </c>
    </row>
    <row r="20" spans="1:4" x14ac:dyDescent="0.35">
      <c r="A20" s="2" t="s">
        <v>99</v>
      </c>
      <c r="B20" s="2">
        <v>2019</v>
      </c>
      <c r="C20" s="136">
        <v>78.76564255000001</v>
      </c>
    </row>
    <row r="21" spans="1:4" x14ac:dyDescent="0.35">
      <c r="A21" s="2" t="s">
        <v>99</v>
      </c>
      <c r="B21" s="2">
        <v>2020</v>
      </c>
      <c r="C21" s="136">
        <v>76.071680990000004</v>
      </c>
      <c r="D21" s="135"/>
    </row>
    <row r="22" spans="1:4" x14ac:dyDescent="0.35">
      <c r="A22" s="2" t="s">
        <v>141</v>
      </c>
      <c r="B22" s="2">
        <v>2018</v>
      </c>
      <c r="C22" s="136">
        <v>74.655580079999993</v>
      </c>
      <c r="D22" s="135"/>
    </row>
    <row r="23" spans="1:4" x14ac:dyDescent="0.35">
      <c r="A23" s="2" t="s">
        <v>141</v>
      </c>
      <c r="B23" s="2">
        <v>2019</v>
      </c>
      <c r="C23" s="136">
        <v>73.81063863</v>
      </c>
      <c r="D23" s="135"/>
    </row>
    <row r="24" spans="1:4" x14ac:dyDescent="0.35">
      <c r="A24" s="2" t="s">
        <v>141</v>
      </c>
      <c r="B24" s="2">
        <v>2020</v>
      </c>
      <c r="C24" s="136">
        <v>71.171000230000004</v>
      </c>
      <c r="D24" s="135"/>
    </row>
    <row r="25" spans="1:4" x14ac:dyDescent="0.35">
      <c r="A25" s="2" t="s">
        <v>98</v>
      </c>
      <c r="B25" s="2">
        <v>2018</v>
      </c>
      <c r="C25" s="136">
        <v>42.162909570000004</v>
      </c>
      <c r="D25" s="135"/>
    </row>
    <row r="26" spans="1:4" x14ac:dyDescent="0.35">
      <c r="A26" s="2" t="s">
        <v>98</v>
      </c>
      <c r="B26" s="2">
        <v>2019</v>
      </c>
      <c r="C26" s="136">
        <v>45.666410599999999</v>
      </c>
      <c r="D26" s="135"/>
    </row>
    <row r="27" spans="1:4" x14ac:dyDescent="0.35">
      <c r="A27" s="2" t="s">
        <v>98</v>
      </c>
      <c r="B27" s="2">
        <v>2020</v>
      </c>
      <c r="C27" s="136">
        <v>43.272918300000001</v>
      </c>
      <c r="D27" s="135"/>
    </row>
    <row r="28" spans="1:4" x14ac:dyDescent="0.35">
      <c r="A28" s="2" t="s">
        <v>142</v>
      </c>
      <c r="B28" s="2">
        <v>2018</v>
      </c>
      <c r="C28" s="136">
        <v>95.3321574</v>
      </c>
      <c r="D28" s="135"/>
    </row>
    <row r="29" spans="1:4" x14ac:dyDescent="0.35">
      <c r="A29" s="2" t="s">
        <v>142</v>
      </c>
      <c r="B29" s="2">
        <v>2019</v>
      </c>
      <c r="C29" s="136">
        <v>96.040215829999994</v>
      </c>
      <c r="D29" s="135"/>
    </row>
    <row r="30" spans="1:4" x14ac:dyDescent="0.35">
      <c r="A30" s="2" t="s">
        <v>142</v>
      </c>
      <c r="B30" s="2">
        <v>2020</v>
      </c>
      <c r="C30" s="136">
        <v>94.752198740000011</v>
      </c>
      <c r="D30" s="135"/>
    </row>
    <row r="31" spans="1:4" x14ac:dyDescent="0.35">
      <c r="A31" s="2" t="s">
        <v>143</v>
      </c>
      <c r="B31" s="2">
        <v>2018</v>
      </c>
      <c r="C31" s="136">
        <v>78.615068730000004</v>
      </c>
      <c r="D31" s="135"/>
    </row>
    <row r="32" spans="1:4" x14ac:dyDescent="0.35">
      <c r="A32" s="2" t="s">
        <v>143</v>
      </c>
      <c r="B32" s="2">
        <v>2019</v>
      </c>
      <c r="C32" s="136">
        <v>78.668294889999999</v>
      </c>
      <c r="D32" s="135"/>
    </row>
    <row r="33" spans="1:21" x14ac:dyDescent="0.35">
      <c r="A33" s="2" t="s">
        <v>143</v>
      </c>
      <c r="B33" s="2">
        <v>2020</v>
      </c>
      <c r="C33" s="136">
        <v>78.952965269999993</v>
      </c>
      <c r="D33" s="135"/>
    </row>
    <row r="34" spans="1:21" ht="15" customHeight="1" x14ac:dyDescent="0.35">
      <c r="A34" s="2" t="s">
        <v>145</v>
      </c>
      <c r="B34" s="2">
        <v>2018</v>
      </c>
      <c r="C34" s="136">
        <v>88.652089099999998</v>
      </c>
      <c r="D34" s="135"/>
      <c r="G34" s="137"/>
      <c r="H34" s="137"/>
      <c r="I34" s="137"/>
      <c r="J34" s="137"/>
      <c r="K34" s="137"/>
      <c r="L34" s="137"/>
      <c r="M34" s="137"/>
      <c r="N34" s="137"/>
      <c r="O34" s="137"/>
      <c r="P34" s="137"/>
      <c r="Q34" s="137"/>
      <c r="R34" s="137"/>
      <c r="S34" s="137"/>
      <c r="T34" s="137"/>
    </row>
    <row r="35" spans="1:21" x14ac:dyDescent="0.35">
      <c r="A35" s="2" t="s">
        <v>145</v>
      </c>
      <c r="B35" s="2">
        <v>2019</v>
      </c>
      <c r="C35" s="136">
        <v>87.797417320000008</v>
      </c>
      <c r="D35" s="135"/>
      <c r="G35" s="137"/>
      <c r="H35" s="137"/>
      <c r="I35" s="137"/>
      <c r="J35" s="137"/>
      <c r="K35" s="137"/>
      <c r="L35" s="137"/>
      <c r="M35" s="137"/>
      <c r="N35" s="137"/>
      <c r="O35" s="137"/>
      <c r="P35" s="137"/>
      <c r="Q35" s="137"/>
      <c r="R35" s="137"/>
      <c r="S35" s="137"/>
      <c r="T35" s="137"/>
      <c r="U35" s="137"/>
    </row>
    <row r="36" spans="1:21" x14ac:dyDescent="0.35">
      <c r="A36" s="2" t="s">
        <v>145</v>
      </c>
      <c r="B36" s="2">
        <v>2020</v>
      </c>
      <c r="C36" s="136">
        <v>88.797088259999995</v>
      </c>
      <c r="D36" s="135"/>
      <c r="G36" s="137"/>
      <c r="H36" s="137"/>
      <c r="I36" s="137"/>
      <c r="J36" s="137"/>
      <c r="K36" s="137"/>
      <c r="L36" s="137"/>
      <c r="M36" s="137"/>
      <c r="N36" s="137"/>
      <c r="O36" s="137"/>
      <c r="P36" s="137"/>
      <c r="Q36" s="137"/>
      <c r="R36" s="137"/>
      <c r="S36" s="137"/>
      <c r="T36" s="137"/>
      <c r="U36" s="137"/>
    </row>
    <row r="37" spans="1:21" x14ac:dyDescent="0.35">
      <c r="A37" s="39" t="s">
        <v>144</v>
      </c>
      <c r="G37" s="137"/>
      <c r="H37" s="137"/>
      <c r="I37" s="137"/>
      <c r="J37" s="137"/>
      <c r="K37" s="137"/>
      <c r="L37" s="137"/>
      <c r="M37" s="137"/>
      <c r="N37" s="137"/>
      <c r="O37" s="137"/>
      <c r="P37" s="137"/>
      <c r="Q37" s="137"/>
      <c r="R37" s="137"/>
      <c r="S37" s="137"/>
      <c r="T37" s="137"/>
      <c r="U37" s="137"/>
    </row>
    <row r="38" spans="1:21" x14ac:dyDescent="0.35">
      <c r="A38" s="115" t="s">
        <v>729</v>
      </c>
      <c r="G38" s="137"/>
      <c r="H38" s="137"/>
      <c r="I38" s="137"/>
      <c r="J38" s="137"/>
      <c r="K38" s="137"/>
      <c r="L38" s="137"/>
      <c r="M38" s="137"/>
      <c r="N38" s="137"/>
      <c r="O38" s="137"/>
      <c r="P38" s="137"/>
      <c r="Q38" s="137"/>
      <c r="R38" s="137"/>
      <c r="S38" s="137"/>
      <c r="T38" s="137"/>
      <c r="U38" s="137"/>
    </row>
    <row r="39" spans="1:21" x14ac:dyDescent="0.35">
      <c r="A39" s="115" t="s">
        <v>730</v>
      </c>
      <c r="G39" s="137"/>
      <c r="H39" s="137"/>
      <c r="I39" s="137"/>
      <c r="J39" s="137"/>
      <c r="K39" s="137"/>
      <c r="L39" s="137"/>
      <c r="M39" s="137"/>
      <c r="N39" s="137"/>
      <c r="O39" s="137"/>
      <c r="P39" s="137"/>
      <c r="Q39" s="137"/>
      <c r="R39" s="137"/>
      <c r="S39" s="137"/>
      <c r="T39" s="137"/>
      <c r="U39" s="137"/>
    </row>
    <row r="40" spans="1:21" x14ac:dyDescent="0.35">
      <c r="A40" s="115" t="s">
        <v>731</v>
      </c>
      <c r="G40" s="137"/>
      <c r="H40" s="137"/>
      <c r="I40" s="137"/>
      <c r="J40" s="137"/>
      <c r="K40" s="137"/>
      <c r="L40" s="137"/>
      <c r="M40" s="137"/>
      <c r="N40" s="137"/>
      <c r="O40" s="137"/>
      <c r="P40" s="137"/>
      <c r="Q40" s="137"/>
      <c r="R40" s="137"/>
      <c r="S40" s="137"/>
      <c r="T40" s="137"/>
      <c r="U40" s="137"/>
    </row>
    <row r="41" spans="1:21" x14ac:dyDescent="0.35">
      <c r="A41" s="115" t="s">
        <v>732</v>
      </c>
      <c r="G41" s="137"/>
      <c r="H41" s="137"/>
      <c r="I41" s="137"/>
      <c r="J41" s="137"/>
      <c r="K41" s="137"/>
      <c r="L41" s="137"/>
      <c r="M41" s="137"/>
      <c r="N41" s="137"/>
      <c r="O41" s="137"/>
      <c r="P41" s="137"/>
      <c r="Q41" s="137"/>
      <c r="R41" s="137"/>
      <c r="S41" s="137"/>
      <c r="T41" s="137"/>
      <c r="U41" s="137"/>
    </row>
    <row r="42" spans="1:21" x14ac:dyDescent="0.35">
      <c r="A42" s="115" t="s">
        <v>669</v>
      </c>
      <c r="G42" s="137"/>
      <c r="H42" s="137"/>
      <c r="I42" s="137"/>
      <c r="J42" s="137"/>
      <c r="K42" s="137"/>
      <c r="L42" s="137"/>
      <c r="M42" s="137"/>
      <c r="N42" s="137"/>
      <c r="O42" s="137"/>
      <c r="P42" s="137"/>
      <c r="Q42" s="137"/>
      <c r="R42" s="137"/>
      <c r="S42" s="137"/>
      <c r="T42" s="137"/>
      <c r="U42" s="137"/>
    </row>
    <row r="43" spans="1:21" ht="15" hidden="1" customHeight="1" x14ac:dyDescent="0.35">
      <c r="G43" s="137"/>
      <c r="H43" s="137"/>
      <c r="I43" s="137"/>
      <c r="J43" s="137"/>
      <c r="K43" s="137"/>
      <c r="L43" s="137"/>
      <c r="M43" s="137"/>
      <c r="N43" s="137"/>
      <c r="O43" s="137"/>
      <c r="P43" s="137"/>
      <c r="Q43" s="137"/>
      <c r="R43" s="137"/>
      <c r="S43" s="137"/>
      <c r="T43" s="137"/>
      <c r="U43" s="137"/>
    </row>
    <row r="44" spans="1:21" x14ac:dyDescent="0.35">
      <c r="A44" s="39" t="s">
        <v>733</v>
      </c>
      <c r="G44" s="137"/>
      <c r="H44" s="137"/>
      <c r="I44" s="137"/>
      <c r="J44" s="137"/>
      <c r="K44" s="137"/>
      <c r="L44" s="137"/>
      <c r="M44" s="137"/>
      <c r="N44" s="137"/>
      <c r="O44" s="137"/>
      <c r="P44" s="137"/>
      <c r="Q44" s="137"/>
      <c r="R44" s="137"/>
      <c r="S44" s="137"/>
      <c r="T44" s="137"/>
      <c r="U44" s="137"/>
    </row>
    <row r="45" spans="1:21" x14ac:dyDescent="0.35">
      <c r="A45" s="39" t="s">
        <v>734</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DD1A-FA46-4113-83B8-EE4C6BD5FE18}">
  <sheetPr codeName="Sheet14"/>
  <dimension ref="A1:Z48"/>
  <sheetViews>
    <sheetView topLeftCell="A5" zoomScale="85" zoomScaleNormal="85" zoomScaleSheetLayoutView="100" workbookViewId="0"/>
  </sheetViews>
  <sheetFormatPr defaultColWidth="8.7265625" defaultRowHeight="15.5" x14ac:dyDescent="0.35"/>
  <cols>
    <col min="1" max="1" width="17.453125" style="82" customWidth="1"/>
    <col min="2" max="2" width="15.7265625" style="49" customWidth="1"/>
    <col min="3" max="3" width="14.453125" style="49" customWidth="1"/>
    <col min="4" max="4" width="9.1796875" style="49" customWidth="1"/>
    <col min="5" max="11" width="8.7265625" style="49"/>
    <col min="12" max="12" width="10.7265625" style="49" customWidth="1"/>
    <col min="13" max="16384" width="8.7265625" style="49"/>
  </cols>
  <sheetData>
    <row r="1" spans="1:26" x14ac:dyDescent="0.35">
      <c r="A1" s="48" t="s">
        <v>147</v>
      </c>
    </row>
    <row r="2" spans="1:26" x14ac:dyDescent="0.35">
      <c r="A2" s="48"/>
    </row>
    <row r="3" spans="1:26" ht="22.5" customHeight="1" x14ac:dyDescent="0.35">
      <c r="A3" s="50" t="s">
        <v>72</v>
      </c>
      <c r="B3" s="64" t="s">
        <v>75</v>
      </c>
      <c r="C3" s="64" t="s">
        <v>148</v>
      </c>
    </row>
    <row r="4" spans="1:26" x14ac:dyDescent="0.35">
      <c r="A4" s="51">
        <f>1986</f>
        <v>1986</v>
      </c>
      <c r="B4" s="52">
        <v>34660</v>
      </c>
      <c r="C4" s="53">
        <v>489.9</v>
      </c>
    </row>
    <row r="5" spans="1:26" x14ac:dyDescent="0.35">
      <c r="A5" s="51">
        <f t="shared" ref="A5:A38" si="0">A4+1</f>
        <v>1987</v>
      </c>
      <c r="B5" s="52">
        <v>36468</v>
      </c>
      <c r="C5" s="53">
        <v>500.4</v>
      </c>
    </row>
    <row r="6" spans="1:26" x14ac:dyDescent="0.35">
      <c r="A6" s="51">
        <f t="shared" si="0"/>
        <v>1988</v>
      </c>
      <c r="B6" s="52">
        <v>38053</v>
      </c>
      <c r="C6" s="53">
        <v>508.1</v>
      </c>
    </row>
    <row r="7" spans="1:26" x14ac:dyDescent="0.35">
      <c r="A7" s="51">
        <f t="shared" si="0"/>
        <v>1989</v>
      </c>
      <c r="B7" s="52">
        <v>38269</v>
      </c>
      <c r="C7" s="53">
        <v>496.4</v>
      </c>
    </row>
    <row r="8" spans="1:26" x14ac:dyDescent="0.35">
      <c r="A8" s="51">
        <f t="shared" si="0"/>
        <v>1990</v>
      </c>
      <c r="B8" s="52">
        <v>40264</v>
      </c>
      <c r="C8" s="53">
        <v>507.9</v>
      </c>
    </row>
    <row r="9" spans="1:26" x14ac:dyDescent="0.35">
      <c r="A9" s="51">
        <f t="shared" si="0"/>
        <v>1991</v>
      </c>
      <c r="B9" s="52">
        <v>42461</v>
      </c>
      <c r="C9" s="53">
        <v>523.70000000000005</v>
      </c>
    </row>
    <row r="10" spans="1:26" x14ac:dyDescent="0.35">
      <c r="A10" s="51">
        <f t="shared" si="0"/>
        <v>1992</v>
      </c>
      <c r="B10" s="52">
        <v>43416</v>
      </c>
      <c r="C10" s="53">
        <v>522</v>
      </c>
    </row>
    <row r="11" spans="1:26" x14ac:dyDescent="0.35">
      <c r="A11" s="51">
        <f t="shared" si="0"/>
        <v>1993</v>
      </c>
      <c r="B11" s="52">
        <v>44442</v>
      </c>
      <c r="C11" s="53">
        <v>523.29999999999995</v>
      </c>
    </row>
    <row r="12" spans="1:26" x14ac:dyDescent="0.35">
      <c r="A12" s="51">
        <f t="shared" si="0"/>
        <v>1994</v>
      </c>
      <c r="B12" s="52">
        <v>45167</v>
      </c>
      <c r="C12" s="53">
        <v>519.29999999999995</v>
      </c>
      <c r="Z12" s="49" t="s">
        <v>149</v>
      </c>
    </row>
    <row r="13" spans="1:26" x14ac:dyDescent="0.35">
      <c r="A13" s="51">
        <f t="shared" si="0"/>
        <v>1995</v>
      </c>
      <c r="B13" s="52">
        <v>45015</v>
      </c>
      <c r="C13" s="53">
        <v>507.1</v>
      </c>
    </row>
    <row r="14" spans="1:26" x14ac:dyDescent="0.35">
      <c r="A14" s="51">
        <f t="shared" si="0"/>
        <v>1996</v>
      </c>
      <c r="B14" s="52">
        <v>46384</v>
      </c>
      <c r="C14" s="53">
        <v>511</v>
      </c>
    </row>
    <row r="15" spans="1:26" x14ac:dyDescent="0.35">
      <c r="A15" s="51">
        <f t="shared" si="0"/>
        <v>1997</v>
      </c>
      <c r="B15" s="52">
        <v>48094</v>
      </c>
      <c r="C15" s="53">
        <v>519</v>
      </c>
    </row>
    <row r="16" spans="1:26" x14ac:dyDescent="0.35">
      <c r="A16" s="51">
        <f t="shared" si="0"/>
        <v>1998</v>
      </c>
      <c r="B16" s="52">
        <v>49750</v>
      </c>
      <c r="C16" s="53">
        <v>524.79999999999995</v>
      </c>
    </row>
    <row r="17" spans="1:6" x14ac:dyDescent="0.35">
      <c r="A17" s="51">
        <f t="shared" si="0"/>
        <v>1999</v>
      </c>
      <c r="B17" s="52">
        <v>51480</v>
      </c>
      <c r="C17" s="53">
        <v>532</v>
      </c>
    </row>
    <row r="18" spans="1:6" x14ac:dyDescent="0.35">
      <c r="A18" s="51">
        <f t="shared" si="0"/>
        <v>2000</v>
      </c>
      <c r="B18" s="52">
        <v>53093</v>
      </c>
      <c r="C18" s="53">
        <v>536.4</v>
      </c>
    </row>
    <row r="19" spans="1:6" x14ac:dyDescent="0.35">
      <c r="A19" s="51">
        <f t="shared" si="0"/>
        <v>2001</v>
      </c>
      <c r="B19" s="52">
        <v>54755</v>
      </c>
      <c r="C19" s="53">
        <v>541.1</v>
      </c>
    </row>
    <row r="20" spans="1:6" x14ac:dyDescent="0.35">
      <c r="A20" s="51">
        <f t="shared" si="0"/>
        <v>2002</v>
      </c>
      <c r="B20" s="52">
        <v>55412</v>
      </c>
      <c r="C20" s="54">
        <v>531.6</v>
      </c>
    </row>
    <row r="21" spans="1:6" x14ac:dyDescent="0.35">
      <c r="A21" s="51">
        <f t="shared" si="0"/>
        <v>2003</v>
      </c>
      <c r="B21" s="52">
        <v>56013</v>
      </c>
      <c r="C21" s="54">
        <v>523.79999999999995</v>
      </c>
    </row>
    <row r="22" spans="1:6" x14ac:dyDescent="0.35">
      <c r="A22" s="51">
        <f t="shared" si="0"/>
        <v>2004</v>
      </c>
      <c r="B22" s="52">
        <v>58226</v>
      </c>
      <c r="C22" s="54">
        <v>529.9</v>
      </c>
    </row>
    <row r="23" spans="1:6" x14ac:dyDescent="0.35">
      <c r="A23" s="51">
        <f t="shared" si="0"/>
        <v>2005</v>
      </c>
      <c r="B23" s="52">
        <v>59697</v>
      </c>
      <c r="C23" s="54">
        <v>530.79999999999995</v>
      </c>
    </row>
    <row r="24" spans="1:6" x14ac:dyDescent="0.35">
      <c r="A24" s="51">
        <f t="shared" si="0"/>
        <v>2006</v>
      </c>
      <c r="B24" s="52">
        <v>61251</v>
      </c>
      <c r="C24" s="54">
        <v>530.70000000000005</v>
      </c>
    </row>
    <row r="25" spans="1:6" x14ac:dyDescent="0.35">
      <c r="A25" s="51">
        <f t="shared" si="0"/>
        <v>2007</v>
      </c>
      <c r="B25" s="52">
        <v>63780</v>
      </c>
      <c r="C25" s="54">
        <v>539.1</v>
      </c>
    </row>
    <row r="26" spans="1:6" x14ac:dyDescent="0.35">
      <c r="A26" s="51">
        <f t="shared" si="0"/>
        <v>2008</v>
      </c>
      <c r="B26" s="52">
        <v>63860</v>
      </c>
      <c r="C26" s="54">
        <v>525.29999999999995</v>
      </c>
    </row>
    <row r="27" spans="1:6" x14ac:dyDescent="0.35">
      <c r="A27" s="51">
        <f t="shared" si="0"/>
        <v>2009</v>
      </c>
      <c r="B27" s="52">
        <v>65485</v>
      </c>
      <c r="C27" s="54">
        <v>525.1</v>
      </c>
    </row>
    <row r="28" spans="1:6" x14ac:dyDescent="0.35">
      <c r="A28" s="51">
        <f t="shared" si="0"/>
        <v>2010</v>
      </c>
      <c r="B28" s="52">
        <v>73296</v>
      </c>
      <c r="C28" s="54">
        <v>572.9</v>
      </c>
    </row>
    <row r="29" spans="1:6" x14ac:dyDescent="0.35">
      <c r="A29" s="51">
        <f t="shared" si="0"/>
        <v>2011</v>
      </c>
      <c r="B29" s="52">
        <v>75717</v>
      </c>
      <c r="C29" s="54">
        <v>577.20000000000005</v>
      </c>
    </row>
    <row r="30" spans="1:6" x14ac:dyDescent="0.35">
      <c r="A30" s="51">
        <f t="shared" si="0"/>
        <v>2012</v>
      </c>
      <c r="B30" s="52">
        <v>75314</v>
      </c>
      <c r="C30" s="54">
        <v>559.5</v>
      </c>
    </row>
    <row r="31" spans="1:6" x14ac:dyDescent="0.35">
      <c r="A31" s="51">
        <f t="shared" si="0"/>
        <v>2013</v>
      </c>
      <c r="B31" s="52">
        <v>76102</v>
      </c>
      <c r="C31" s="54">
        <v>550.6</v>
      </c>
    </row>
    <row r="32" spans="1:6" x14ac:dyDescent="0.35">
      <c r="A32" s="51">
        <f t="shared" si="0"/>
        <v>2014</v>
      </c>
      <c r="B32" s="52">
        <v>77112</v>
      </c>
      <c r="C32" s="54">
        <v>545</v>
      </c>
      <c r="F32" s="55"/>
    </row>
    <row r="33" spans="1:9" x14ac:dyDescent="0.35">
      <c r="A33" s="51">
        <f t="shared" si="0"/>
        <v>2015</v>
      </c>
      <c r="B33" s="52">
        <v>79138</v>
      </c>
      <c r="C33" s="54">
        <v>547.20000000000005</v>
      </c>
      <c r="F33" s="55"/>
    </row>
    <row r="34" spans="1:9" x14ac:dyDescent="0.35">
      <c r="A34" s="51">
        <f t="shared" si="0"/>
        <v>2016</v>
      </c>
      <c r="B34" s="52">
        <v>80636</v>
      </c>
      <c r="C34" s="54">
        <v>544.1</v>
      </c>
      <c r="F34" s="55"/>
    </row>
    <row r="35" spans="1:9" x14ac:dyDescent="0.35">
      <c r="A35" s="51">
        <f t="shared" si="0"/>
        <v>2017</v>
      </c>
      <c r="B35" s="52">
        <v>84204</v>
      </c>
      <c r="C35" s="54">
        <v>553</v>
      </c>
      <c r="F35" s="55"/>
    </row>
    <row r="36" spans="1:9" x14ac:dyDescent="0.35">
      <c r="A36" s="51">
        <f t="shared" si="0"/>
        <v>2018</v>
      </c>
      <c r="B36" s="52">
        <v>84244</v>
      </c>
      <c r="C36" s="54">
        <v>539.4</v>
      </c>
    </row>
    <row r="37" spans="1:9" x14ac:dyDescent="0.35">
      <c r="A37" s="51">
        <f t="shared" si="0"/>
        <v>2019</v>
      </c>
      <c r="B37" s="52">
        <v>84305</v>
      </c>
      <c r="C37" s="54">
        <v>526.1</v>
      </c>
    </row>
    <row r="38" spans="1:9" x14ac:dyDescent="0.35">
      <c r="A38" s="51">
        <f t="shared" si="0"/>
        <v>2020</v>
      </c>
      <c r="B38" s="59">
        <v>78772</v>
      </c>
      <c r="C38" s="60">
        <v>480.7</v>
      </c>
    </row>
    <row r="39" spans="1:9" x14ac:dyDescent="0.35">
      <c r="A39" s="165">
        <v>2021</v>
      </c>
      <c r="B39" s="166">
        <v>90979</v>
      </c>
      <c r="C39" s="167">
        <v>543.05072277951899</v>
      </c>
    </row>
    <row r="40" spans="1:9" x14ac:dyDescent="0.35">
      <c r="A40" s="165">
        <v>2022</v>
      </c>
      <c r="B40" s="166">
        <v>93173</v>
      </c>
      <c r="C40" s="167">
        <v>543.56068110819501</v>
      </c>
    </row>
    <row r="41" spans="1:9" x14ac:dyDescent="0.35">
      <c r="A41" s="165">
        <f t="shared" ref="A41:A42" si="1">A40+1</f>
        <v>2023</v>
      </c>
      <c r="B41" s="166">
        <v>95208</v>
      </c>
      <c r="C41" s="168">
        <v>542.81087142365595</v>
      </c>
    </row>
    <row r="42" spans="1:9" x14ac:dyDescent="0.35">
      <c r="A42" s="165">
        <f t="shared" si="1"/>
        <v>2024</v>
      </c>
      <c r="B42" s="166">
        <v>97193</v>
      </c>
      <c r="C42" s="168">
        <v>541.99217252642495</v>
      </c>
    </row>
    <row r="43" spans="1:9" ht="13.5" customHeight="1" x14ac:dyDescent="0.35">
      <c r="A43" s="56" t="s">
        <v>144</v>
      </c>
      <c r="B43" s="78"/>
      <c r="C43" s="78"/>
      <c r="D43" s="78"/>
      <c r="E43" s="78"/>
      <c r="F43" s="78"/>
      <c r="G43" s="78"/>
      <c r="H43" s="78"/>
      <c r="I43" s="79"/>
    </row>
    <row r="44" spans="1:9" ht="13.5" customHeight="1" x14ac:dyDescent="0.35">
      <c r="A44" s="77" t="s">
        <v>635</v>
      </c>
      <c r="B44" s="80"/>
      <c r="C44" s="80"/>
      <c r="D44" s="80"/>
      <c r="E44" s="78"/>
      <c r="F44" s="80"/>
      <c r="G44" s="80"/>
      <c r="H44" s="80"/>
      <c r="I44" s="79"/>
    </row>
    <row r="45" spans="1:9" x14ac:dyDescent="0.35">
      <c r="A45" s="77" t="s">
        <v>636</v>
      </c>
      <c r="B45" s="75"/>
      <c r="C45" s="75"/>
      <c r="D45" s="75"/>
      <c r="E45" s="80"/>
      <c r="F45" s="75"/>
      <c r="G45" s="75"/>
      <c r="H45" s="75"/>
    </row>
    <row r="46" spans="1:9" x14ac:dyDescent="0.35">
      <c r="A46" s="77" t="s">
        <v>637</v>
      </c>
      <c r="B46" s="81"/>
      <c r="C46" s="75"/>
      <c r="D46" s="75"/>
      <c r="E46" s="75"/>
      <c r="F46" s="75"/>
      <c r="G46" s="75"/>
      <c r="H46" s="75"/>
    </row>
    <row r="47" spans="1:9" x14ac:dyDescent="0.35">
      <c r="A47" s="56" t="s">
        <v>150</v>
      </c>
    </row>
    <row r="48" spans="1:9" x14ac:dyDescent="0.35">
      <c r="A48" s="56" t="s">
        <v>151</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D952-6B5E-4D16-AFFB-D07C3BCB9AE9}">
  <sheetPr codeName="Sheet15"/>
  <dimension ref="A1:AB48"/>
  <sheetViews>
    <sheetView topLeftCell="A4" zoomScale="85" zoomScaleNormal="85" workbookViewId="0"/>
  </sheetViews>
  <sheetFormatPr defaultColWidth="8.7265625" defaultRowHeight="15.5" x14ac:dyDescent="0.35"/>
  <cols>
    <col min="1" max="1" width="13.7265625" style="82" customWidth="1"/>
    <col min="2" max="2" width="13.26953125" style="49" customWidth="1"/>
    <col min="3" max="3" width="14.54296875" style="49" customWidth="1"/>
    <col min="4" max="4" width="13.1796875" style="49" customWidth="1"/>
    <col min="5" max="5" width="16.1796875" style="49" customWidth="1"/>
    <col min="6" max="16384" width="8.7265625" style="49"/>
  </cols>
  <sheetData>
    <row r="1" spans="1:6" x14ac:dyDescent="0.35">
      <c r="A1" s="48" t="s">
        <v>152</v>
      </c>
    </row>
    <row r="2" spans="1:6" x14ac:dyDescent="0.35">
      <c r="A2" s="48"/>
    </row>
    <row r="3" spans="1:6" s="58" customFormat="1" ht="37.5" customHeight="1" x14ac:dyDescent="0.35">
      <c r="A3" s="50" t="s">
        <v>72</v>
      </c>
      <c r="B3" s="50" t="s">
        <v>153</v>
      </c>
      <c r="C3" s="50" t="s">
        <v>154</v>
      </c>
      <c r="D3" s="50" t="s">
        <v>155</v>
      </c>
      <c r="E3" s="50" t="s">
        <v>156</v>
      </c>
      <c r="F3" s="57"/>
    </row>
    <row r="4" spans="1:6" x14ac:dyDescent="0.35">
      <c r="A4" s="51">
        <v>1986</v>
      </c>
      <c r="B4" s="59">
        <v>17811</v>
      </c>
      <c r="C4" s="60">
        <v>592.5</v>
      </c>
      <c r="D4" s="59">
        <v>16849</v>
      </c>
      <c r="E4" s="60">
        <v>430.2</v>
      </c>
    </row>
    <row r="5" spans="1:6" x14ac:dyDescent="0.35">
      <c r="A5" s="51">
        <v>1987</v>
      </c>
      <c r="B5" s="59">
        <v>18793</v>
      </c>
      <c r="C5" s="60">
        <v>604.1</v>
      </c>
      <c r="D5" s="59">
        <v>17675</v>
      </c>
      <c r="E5" s="60">
        <v>438.6</v>
      </c>
    </row>
    <row r="6" spans="1:6" x14ac:dyDescent="0.35">
      <c r="A6" s="51">
        <v>1988</v>
      </c>
      <c r="B6" s="59">
        <v>19393</v>
      </c>
      <c r="C6" s="60">
        <v>604.79999999999995</v>
      </c>
      <c r="D6" s="59">
        <v>18660</v>
      </c>
      <c r="E6" s="60">
        <v>451.7</v>
      </c>
    </row>
    <row r="7" spans="1:6" x14ac:dyDescent="0.35">
      <c r="A7" s="51">
        <v>1989</v>
      </c>
      <c r="B7" s="59">
        <v>19780</v>
      </c>
      <c r="C7" s="60">
        <v>597</v>
      </c>
      <c r="D7" s="59">
        <v>18489</v>
      </c>
      <c r="E7" s="60">
        <v>434.6</v>
      </c>
    </row>
    <row r="8" spans="1:6" x14ac:dyDescent="0.35">
      <c r="A8" s="51">
        <v>1990</v>
      </c>
      <c r="B8" s="59">
        <v>20907</v>
      </c>
      <c r="C8" s="60">
        <v>612.4</v>
      </c>
      <c r="D8" s="59">
        <v>19357</v>
      </c>
      <c r="E8" s="60">
        <v>443.8</v>
      </c>
    </row>
    <row r="9" spans="1:6" x14ac:dyDescent="0.35">
      <c r="A9" s="51">
        <v>1991</v>
      </c>
      <c r="B9" s="59">
        <v>22076</v>
      </c>
      <c r="C9" s="60">
        <v>630.79999999999995</v>
      </c>
      <c r="D9" s="59">
        <v>20385</v>
      </c>
      <c r="E9" s="60">
        <v>458.3</v>
      </c>
    </row>
    <row r="10" spans="1:6" x14ac:dyDescent="0.35">
      <c r="A10" s="51">
        <v>1992</v>
      </c>
      <c r="B10" s="59">
        <v>22964</v>
      </c>
      <c r="C10" s="60">
        <v>638.6</v>
      </c>
      <c r="D10" s="59">
        <v>20452</v>
      </c>
      <c r="E10" s="60">
        <v>449.1</v>
      </c>
    </row>
    <row r="11" spans="1:6" x14ac:dyDescent="0.35">
      <c r="A11" s="51">
        <v>1993</v>
      </c>
      <c r="B11" s="59">
        <v>23582</v>
      </c>
      <c r="C11" s="60">
        <v>639</v>
      </c>
      <c r="D11" s="59">
        <v>20860</v>
      </c>
      <c r="E11" s="60">
        <v>447.4</v>
      </c>
    </row>
    <row r="12" spans="1:6" x14ac:dyDescent="0.35">
      <c r="A12" s="51">
        <v>1994</v>
      </c>
      <c r="B12" s="59">
        <v>23882</v>
      </c>
      <c r="C12" s="60">
        <v>629.6</v>
      </c>
      <c r="D12" s="59">
        <v>21285</v>
      </c>
      <c r="E12" s="60">
        <v>445.7</v>
      </c>
    </row>
    <row r="13" spans="1:6" x14ac:dyDescent="0.35">
      <c r="A13" s="51">
        <v>1995</v>
      </c>
      <c r="B13" s="59">
        <v>23155</v>
      </c>
      <c r="C13" s="60">
        <v>599.20000000000005</v>
      </c>
      <c r="D13" s="59">
        <v>21860</v>
      </c>
      <c r="E13" s="60">
        <v>449.9</v>
      </c>
    </row>
    <row r="14" spans="1:6" x14ac:dyDescent="0.35">
      <c r="A14" s="51">
        <v>1996</v>
      </c>
      <c r="B14" s="59">
        <v>24081</v>
      </c>
      <c r="C14" s="60">
        <v>607</v>
      </c>
      <c r="D14" s="59">
        <v>22303</v>
      </c>
      <c r="E14" s="60">
        <v>448.2</v>
      </c>
    </row>
    <row r="15" spans="1:6" x14ac:dyDescent="0.35">
      <c r="A15" s="51">
        <v>1997</v>
      </c>
      <c r="B15" s="59">
        <v>25031</v>
      </c>
      <c r="C15" s="60">
        <v>615.9</v>
      </c>
      <c r="D15" s="59">
        <v>23063</v>
      </c>
      <c r="E15" s="60">
        <v>454.6</v>
      </c>
    </row>
    <row r="16" spans="1:6" x14ac:dyDescent="0.35">
      <c r="A16" s="51">
        <v>1998</v>
      </c>
      <c r="B16" s="59">
        <v>25491</v>
      </c>
      <c r="C16" s="60">
        <v>612.70000000000005</v>
      </c>
      <c r="D16" s="59">
        <v>24259</v>
      </c>
      <c r="E16" s="60">
        <v>468</v>
      </c>
    </row>
    <row r="17" spans="1:5" x14ac:dyDescent="0.35">
      <c r="A17" s="51">
        <v>1999</v>
      </c>
      <c r="B17" s="59">
        <v>26524</v>
      </c>
      <c r="C17" s="60">
        <v>622.1</v>
      </c>
      <c r="D17" s="59">
        <v>24956</v>
      </c>
      <c r="E17" s="60">
        <v>471.4</v>
      </c>
    </row>
    <row r="18" spans="1:5" x14ac:dyDescent="0.35">
      <c r="A18" s="51">
        <v>2000</v>
      </c>
      <c r="B18" s="59">
        <v>27691</v>
      </c>
      <c r="C18" s="60">
        <v>633</v>
      </c>
      <c r="D18" s="59">
        <v>25402</v>
      </c>
      <c r="E18" s="60">
        <v>469.3</v>
      </c>
    </row>
    <row r="19" spans="1:5" x14ac:dyDescent="0.35">
      <c r="A19" s="51">
        <v>2001</v>
      </c>
      <c r="B19" s="59">
        <v>28918</v>
      </c>
      <c r="C19" s="60">
        <v>644.29999999999995</v>
      </c>
      <c r="D19" s="59">
        <v>25837</v>
      </c>
      <c r="E19" s="60">
        <v>467.4</v>
      </c>
    </row>
    <row r="20" spans="1:5" x14ac:dyDescent="0.35">
      <c r="A20" s="51">
        <v>2002</v>
      </c>
      <c r="B20" s="59">
        <v>28487</v>
      </c>
      <c r="C20" s="60">
        <v>615.4</v>
      </c>
      <c r="D20" s="59">
        <v>26925</v>
      </c>
      <c r="E20" s="60">
        <v>474.5</v>
      </c>
    </row>
    <row r="21" spans="1:5" x14ac:dyDescent="0.35">
      <c r="A21" s="51">
        <v>2003</v>
      </c>
      <c r="B21" s="59">
        <v>28978</v>
      </c>
      <c r="C21" s="61">
        <v>609.1</v>
      </c>
      <c r="D21" s="59">
        <v>27035</v>
      </c>
      <c r="E21" s="61">
        <v>463.7</v>
      </c>
    </row>
    <row r="22" spans="1:5" x14ac:dyDescent="0.35">
      <c r="A22" s="51">
        <v>2004</v>
      </c>
      <c r="B22" s="59">
        <v>30201</v>
      </c>
      <c r="C22" s="61">
        <v>616.20000000000005</v>
      </c>
      <c r="D22" s="59">
        <v>28025</v>
      </c>
      <c r="E22" s="61">
        <v>468</v>
      </c>
    </row>
    <row r="23" spans="1:5" x14ac:dyDescent="0.35">
      <c r="A23" s="51">
        <v>2005</v>
      </c>
      <c r="B23" s="59">
        <v>31046</v>
      </c>
      <c r="C23" s="61">
        <v>618.79999999999995</v>
      </c>
      <c r="D23" s="59">
        <v>28651</v>
      </c>
      <c r="E23" s="61">
        <v>467.6</v>
      </c>
    </row>
    <row r="24" spans="1:5" x14ac:dyDescent="0.35">
      <c r="A24" s="51">
        <v>2006</v>
      </c>
      <c r="B24" s="59">
        <v>32016</v>
      </c>
      <c r="C24" s="61">
        <v>618.5</v>
      </c>
      <c r="D24" s="59">
        <v>29235</v>
      </c>
      <c r="E24" s="61">
        <v>466.1</v>
      </c>
    </row>
    <row r="25" spans="1:5" x14ac:dyDescent="0.35">
      <c r="A25" s="51">
        <v>2007</v>
      </c>
      <c r="B25" s="59">
        <v>33171</v>
      </c>
      <c r="C25" s="61">
        <v>622.79999999999995</v>
      </c>
      <c r="D25" s="59">
        <v>30609</v>
      </c>
      <c r="E25" s="61">
        <v>477.6</v>
      </c>
    </row>
    <row r="26" spans="1:5" x14ac:dyDescent="0.35">
      <c r="A26" s="51">
        <v>2008</v>
      </c>
      <c r="B26" s="59">
        <v>33001</v>
      </c>
      <c r="C26" s="61">
        <v>601.79999999999995</v>
      </c>
      <c r="D26" s="59">
        <v>30859</v>
      </c>
      <c r="E26" s="61">
        <v>469.9</v>
      </c>
    </row>
    <row r="27" spans="1:5" x14ac:dyDescent="0.35">
      <c r="A27" s="51">
        <v>2009</v>
      </c>
      <c r="B27" s="59">
        <v>33315</v>
      </c>
      <c r="C27" s="61">
        <v>588.9</v>
      </c>
      <c r="D27" s="59">
        <v>32170</v>
      </c>
      <c r="E27" s="61">
        <v>478.8</v>
      </c>
    </row>
    <row r="28" spans="1:5" x14ac:dyDescent="0.35">
      <c r="A28" s="51">
        <v>2010</v>
      </c>
      <c r="B28" s="59">
        <v>37556</v>
      </c>
      <c r="C28" s="61">
        <v>648.20000000000005</v>
      </c>
      <c r="D28" s="59">
        <v>35740</v>
      </c>
      <c r="E28" s="61">
        <v>519.70000000000005</v>
      </c>
    </row>
    <row r="29" spans="1:5" x14ac:dyDescent="0.35">
      <c r="A29" s="51">
        <v>2011</v>
      </c>
      <c r="B29" s="59">
        <v>38979</v>
      </c>
      <c r="C29" s="61">
        <v>654.5</v>
      </c>
      <c r="D29" s="59">
        <v>36738</v>
      </c>
      <c r="E29" s="61">
        <v>523.29999999999995</v>
      </c>
    </row>
    <row r="30" spans="1:5" x14ac:dyDescent="0.35">
      <c r="A30" s="51">
        <v>2012</v>
      </c>
      <c r="B30" s="59">
        <v>37931</v>
      </c>
      <c r="C30" s="61">
        <v>616.4</v>
      </c>
      <c r="D30" s="59">
        <v>37383</v>
      </c>
      <c r="E30" s="61">
        <v>520.70000000000005</v>
      </c>
    </row>
    <row r="31" spans="1:5" x14ac:dyDescent="0.35">
      <c r="A31" s="51">
        <v>2013</v>
      </c>
      <c r="B31" s="59">
        <v>37711</v>
      </c>
      <c r="C31" s="61">
        <v>596</v>
      </c>
      <c r="D31" s="59">
        <v>38391</v>
      </c>
      <c r="E31" s="61">
        <v>521.9</v>
      </c>
    </row>
    <row r="32" spans="1:5" x14ac:dyDescent="0.35">
      <c r="A32" s="51">
        <v>2014</v>
      </c>
      <c r="B32" s="59">
        <v>37968</v>
      </c>
      <c r="C32" s="61">
        <v>583</v>
      </c>
      <c r="D32" s="59">
        <v>39144</v>
      </c>
      <c r="E32" s="61">
        <v>522</v>
      </c>
    </row>
    <row r="33" spans="1:28" x14ac:dyDescent="0.35">
      <c r="A33" s="51">
        <v>2015</v>
      </c>
      <c r="B33" s="59">
        <v>39380</v>
      </c>
      <c r="C33" s="61">
        <v>589</v>
      </c>
      <c r="D33" s="59">
        <v>39758</v>
      </c>
      <c r="E33" s="61">
        <v>520.29999999999995</v>
      </c>
    </row>
    <row r="34" spans="1:28" x14ac:dyDescent="0.35">
      <c r="A34" s="51">
        <v>2016</v>
      </c>
      <c r="B34" s="59">
        <v>40159</v>
      </c>
      <c r="C34" s="61">
        <v>583.29999999999995</v>
      </c>
      <c r="D34" s="59">
        <v>40477</v>
      </c>
      <c r="E34" s="61">
        <v>518.70000000000005</v>
      </c>
    </row>
    <row r="35" spans="1:28" x14ac:dyDescent="0.35">
      <c r="A35" s="51">
        <v>2017</v>
      </c>
      <c r="B35" s="59">
        <v>42546</v>
      </c>
      <c r="C35" s="61">
        <v>599.29999999999995</v>
      </c>
      <c r="D35" s="59">
        <v>41658</v>
      </c>
      <c r="E35" s="61">
        <v>520.70000000000005</v>
      </c>
    </row>
    <row r="36" spans="1:28" x14ac:dyDescent="0.35">
      <c r="A36" s="51">
        <v>2018</v>
      </c>
      <c r="B36" s="59">
        <v>42306</v>
      </c>
      <c r="C36" s="61">
        <v>577.5</v>
      </c>
      <c r="D36" s="59">
        <v>41938</v>
      </c>
      <c r="E36" s="61">
        <v>513.70000000000005</v>
      </c>
    </row>
    <row r="37" spans="1:28" ht="14.5" customHeight="1" x14ac:dyDescent="0.35">
      <c r="A37" s="51">
        <v>2019</v>
      </c>
      <c r="B37" s="59">
        <v>41713</v>
      </c>
      <c r="C37" s="61">
        <v>554.29999999999995</v>
      </c>
      <c r="D37" s="59">
        <v>42592</v>
      </c>
      <c r="E37" s="61">
        <v>509.1</v>
      </c>
      <c r="H37" s="62"/>
      <c r="I37" s="62"/>
      <c r="J37" s="62"/>
      <c r="K37" s="62"/>
      <c r="L37" s="62"/>
      <c r="M37" s="62"/>
      <c r="N37" s="62"/>
      <c r="O37" s="62"/>
      <c r="P37" s="62"/>
      <c r="Q37" s="62"/>
      <c r="R37" s="62"/>
      <c r="S37" s="62"/>
      <c r="T37" s="62"/>
      <c r="U37" s="62"/>
      <c r="V37" s="62"/>
      <c r="W37" s="62"/>
      <c r="X37" s="62"/>
      <c r="Y37" s="62"/>
      <c r="Z37" s="62"/>
      <c r="AA37" s="62"/>
      <c r="AB37" s="62"/>
    </row>
    <row r="38" spans="1:28" x14ac:dyDescent="0.35">
      <c r="A38" s="51">
        <v>2020</v>
      </c>
      <c r="B38" s="59">
        <v>39236</v>
      </c>
      <c r="C38" s="60">
        <v>508.4</v>
      </c>
      <c r="D38" s="59">
        <v>39536</v>
      </c>
      <c r="E38" s="60">
        <v>463.4</v>
      </c>
      <c r="H38" s="62"/>
      <c r="I38" s="62"/>
      <c r="J38" s="62"/>
      <c r="K38" s="62"/>
      <c r="L38" s="62"/>
      <c r="M38" s="62"/>
      <c r="N38" s="62"/>
      <c r="O38" s="62"/>
      <c r="P38" s="62"/>
      <c r="Q38" s="62"/>
      <c r="R38" s="62"/>
      <c r="S38" s="62"/>
      <c r="T38" s="62"/>
      <c r="U38" s="62"/>
      <c r="V38" s="62"/>
      <c r="W38" s="62"/>
      <c r="X38" s="62"/>
      <c r="Y38" s="62"/>
      <c r="Z38" s="62"/>
      <c r="AA38" s="62"/>
      <c r="AB38" s="62"/>
    </row>
    <row r="39" spans="1:28" x14ac:dyDescent="0.35">
      <c r="A39" s="165">
        <v>2021</v>
      </c>
      <c r="B39" s="166">
        <v>46453</v>
      </c>
      <c r="C39" s="168">
        <v>585.08665804484997</v>
      </c>
      <c r="D39" s="166">
        <v>44526</v>
      </c>
      <c r="E39" s="168">
        <v>513.00239796849996</v>
      </c>
      <c r="H39" s="62"/>
      <c r="I39" s="62"/>
      <c r="J39" s="62"/>
      <c r="K39" s="62"/>
      <c r="L39" s="62"/>
      <c r="M39" s="62"/>
      <c r="N39" s="62"/>
      <c r="O39" s="62"/>
      <c r="P39" s="62"/>
      <c r="Q39" s="62"/>
      <c r="R39" s="62"/>
      <c r="S39" s="62"/>
      <c r="T39" s="62"/>
      <c r="U39" s="62"/>
      <c r="V39" s="62"/>
      <c r="W39" s="62"/>
      <c r="X39" s="62"/>
      <c r="Y39" s="62"/>
      <c r="Z39" s="62"/>
      <c r="AA39" s="62"/>
      <c r="AB39" s="62"/>
    </row>
    <row r="40" spans="1:28" x14ac:dyDescent="0.35">
      <c r="A40" s="165">
        <v>2022</v>
      </c>
      <c r="B40" s="166">
        <v>47770</v>
      </c>
      <c r="C40" s="168">
        <v>586.39128713210005</v>
      </c>
      <c r="D40" s="166">
        <v>45403</v>
      </c>
      <c r="E40" s="168">
        <v>512.51553547031995</v>
      </c>
      <c r="H40" s="62"/>
      <c r="I40" s="62"/>
      <c r="J40" s="62"/>
      <c r="K40" s="62"/>
      <c r="L40" s="62"/>
      <c r="M40" s="62"/>
      <c r="N40" s="62"/>
      <c r="O40" s="62"/>
      <c r="P40" s="62"/>
      <c r="Q40" s="62"/>
      <c r="R40" s="62"/>
      <c r="S40" s="62"/>
      <c r="T40" s="62"/>
      <c r="U40" s="62"/>
      <c r="V40" s="62"/>
      <c r="W40" s="62"/>
      <c r="X40" s="62"/>
      <c r="Y40" s="62"/>
      <c r="Z40" s="62"/>
      <c r="AA40" s="62"/>
      <c r="AB40" s="62"/>
    </row>
    <row r="41" spans="1:28" x14ac:dyDescent="0.35">
      <c r="A41" s="165">
        <v>2023</v>
      </c>
      <c r="B41" s="166">
        <v>48867</v>
      </c>
      <c r="C41" s="168">
        <v>584.62744445176997</v>
      </c>
      <c r="D41" s="166">
        <v>46341</v>
      </c>
      <c r="E41" s="168">
        <v>512.41416134449003</v>
      </c>
      <c r="H41" s="62"/>
      <c r="I41" s="62"/>
      <c r="J41" s="62"/>
      <c r="K41" s="62"/>
      <c r="L41" s="62"/>
      <c r="M41" s="62"/>
      <c r="N41" s="62"/>
      <c r="O41" s="62"/>
      <c r="P41" s="62"/>
      <c r="Q41" s="62"/>
      <c r="R41" s="62"/>
      <c r="S41" s="62"/>
      <c r="T41" s="62"/>
      <c r="U41" s="62"/>
      <c r="V41" s="62"/>
      <c r="W41" s="62"/>
      <c r="X41" s="62"/>
      <c r="Y41" s="62"/>
      <c r="Z41" s="62"/>
      <c r="AA41" s="62"/>
      <c r="AB41" s="62"/>
    </row>
    <row r="42" spans="1:28" x14ac:dyDescent="0.35">
      <c r="A42" s="165">
        <v>2024</v>
      </c>
      <c r="B42" s="166">
        <v>49923</v>
      </c>
      <c r="C42" s="168">
        <v>582.86360062020003</v>
      </c>
      <c r="D42" s="166">
        <v>47270</v>
      </c>
      <c r="E42" s="168">
        <v>512.31278702997997</v>
      </c>
      <c r="H42" s="62"/>
      <c r="I42" s="62"/>
      <c r="J42" s="62"/>
      <c r="K42" s="62"/>
      <c r="L42" s="62"/>
      <c r="M42" s="62"/>
      <c r="N42" s="62"/>
      <c r="O42" s="62"/>
      <c r="P42" s="62"/>
      <c r="Q42" s="62"/>
      <c r="R42" s="62"/>
      <c r="S42" s="62"/>
      <c r="T42" s="62"/>
      <c r="U42" s="62"/>
      <c r="V42" s="62"/>
      <c r="W42" s="62"/>
      <c r="X42" s="62"/>
      <c r="Y42" s="62"/>
      <c r="Z42" s="62"/>
      <c r="AA42" s="62"/>
      <c r="AB42" s="62"/>
    </row>
    <row r="43" spans="1:28" x14ac:dyDescent="0.35">
      <c r="A43" s="56" t="s">
        <v>144</v>
      </c>
    </row>
    <row r="44" spans="1:28" x14ac:dyDescent="0.35">
      <c r="A44" s="63" t="s">
        <v>635</v>
      </c>
    </row>
    <row r="45" spans="1:28" x14ac:dyDescent="0.35">
      <c r="A45" s="63" t="s">
        <v>668</v>
      </c>
      <c r="B45" s="75"/>
    </row>
    <row r="46" spans="1:28" x14ac:dyDescent="0.35">
      <c r="A46" s="63" t="s">
        <v>637</v>
      </c>
    </row>
    <row r="47" spans="1:28" x14ac:dyDescent="0.35">
      <c r="A47" s="56" t="s">
        <v>150</v>
      </c>
    </row>
    <row r="48" spans="1:28" x14ac:dyDescent="0.35">
      <c r="A48" s="56" t="s">
        <v>151</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3001-42FF-4A7E-95E6-917ED3A9CE59}">
  <sheetPr codeName="Sheet16"/>
  <dimension ref="A1:F45"/>
  <sheetViews>
    <sheetView topLeftCell="A4" zoomScale="85" zoomScaleNormal="85" workbookViewId="0"/>
  </sheetViews>
  <sheetFormatPr defaultColWidth="8.7265625" defaultRowHeight="15.5" x14ac:dyDescent="0.35"/>
  <cols>
    <col min="1" max="1" width="9.7265625" style="49" customWidth="1"/>
    <col min="2" max="5" width="13.81640625" style="49" customWidth="1"/>
    <col min="6" max="16384" width="8.7265625" style="49"/>
  </cols>
  <sheetData>
    <row r="1" spans="1:5" x14ac:dyDescent="0.35">
      <c r="A1" s="49" t="s">
        <v>666</v>
      </c>
    </row>
    <row r="3" spans="1:5" ht="63.75" customHeight="1" x14ac:dyDescent="0.35">
      <c r="A3" s="112" t="s">
        <v>72</v>
      </c>
      <c r="B3" s="112" t="s">
        <v>157</v>
      </c>
      <c r="C3" s="112" t="s">
        <v>158</v>
      </c>
      <c r="D3" s="112" t="s">
        <v>159</v>
      </c>
      <c r="E3" s="112" t="s">
        <v>160</v>
      </c>
    </row>
    <row r="4" spans="1:5" x14ac:dyDescent="0.35">
      <c r="A4" s="109">
        <v>1986</v>
      </c>
      <c r="B4" s="59">
        <v>0</v>
      </c>
      <c r="C4" s="59">
        <v>0</v>
      </c>
      <c r="D4" s="59">
        <v>0</v>
      </c>
      <c r="E4" s="59">
        <v>34660</v>
      </c>
    </row>
    <row r="5" spans="1:5" x14ac:dyDescent="0.35">
      <c r="A5" s="109">
        <v>1987</v>
      </c>
      <c r="B5" s="59">
        <v>313</v>
      </c>
      <c r="C5" s="59">
        <v>753</v>
      </c>
      <c r="D5" s="59">
        <v>742</v>
      </c>
      <c r="E5" s="59">
        <v>34660</v>
      </c>
    </row>
    <row r="6" spans="1:5" x14ac:dyDescent="0.35">
      <c r="A6" s="109">
        <v>1988</v>
      </c>
      <c r="B6" s="59">
        <v>561</v>
      </c>
      <c r="C6" s="59">
        <v>1529</v>
      </c>
      <c r="D6" s="59">
        <v>1303</v>
      </c>
      <c r="E6" s="59">
        <v>34660</v>
      </c>
    </row>
    <row r="7" spans="1:5" x14ac:dyDescent="0.35">
      <c r="A7" s="109">
        <v>1989</v>
      </c>
      <c r="B7" s="59">
        <v>662</v>
      </c>
      <c r="C7" s="59">
        <v>2479</v>
      </c>
      <c r="D7" s="59">
        <v>468</v>
      </c>
      <c r="E7" s="59">
        <v>34660</v>
      </c>
    </row>
    <row r="8" spans="1:5" x14ac:dyDescent="0.35">
      <c r="A8" s="109">
        <v>1990</v>
      </c>
      <c r="B8" s="59">
        <v>1071</v>
      </c>
      <c r="C8" s="59">
        <v>3268</v>
      </c>
      <c r="D8" s="59">
        <v>1265</v>
      </c>
      <c r="E8" s="59">
        <v>34660</v>
      </c>
    </row>
    <row r="9" spans="1:5" x14ac:dyDescent="0.35">
      <c r="A9" s="109">
        <v>1991</v>
      </c>
      <c r="B9" s="59">
        <v>1537</v>
      </c>
      <c r="C9" s="59">
        <v>3899</v>
      </c>
      <c r="D9" s="59">
        <v>2365</v>
      </c>
      <c r="E9" s="59">
        <v>34660</v>
      </c>
    </row>
    <row r="10" spans="1:5" x14ac:dyDescent="0.35">
      <c r="A10" s="109">
        <v>1992</v>
      </c>
      <c r="B10" s="59">
        <v>2005</v>
      </c>
      <c r="C10" s="59">
        <v>4445</v>
      </c>
      <c r="D10" s="59">
        <v>2306</v>
      </c>
      <c r="E10" s="59">
        <v>34660</v>
      </c>
    </row>
    <row r="11" spans="1:5" x14ac:dyDescent="0.35">
      <c r="A11" s="109">
        <v>1993</v>
      </c>
      <c r="B11" s="59">
        <v>2548</v>
      </c>
      <c r="C11" s="59">
        <v>4910</v>
      </c>
      <c r="D11" s="59">
        <v>2324</v>
      </c>
      <c r="E11" s="59">
        <v>34660</v>
      </c>
    </row>
    <row r="12" spans="1:5" x14ac:dyDescent="0.35">
      <c r="A12" s="109">
        <v>1994</v>
      </c>
      <c r="B12" s="59">
        <v>3002</v>
      </c>
      <c r="C12" s="59">
        <v>5385</v>
      </c>
      <c r="D12" s="59">
        <v>2120</v>
      </c>
      <c r="E12" s="59">
        <v>34660</v>
      </c>
    </row>
    <row r="13" spans="1:5" x14ac:dyDescent="0.35">
      <c r="A13" s="109">
        <v>1995</v>
      </c>
      <c r="B13" s="59">
        <v>3384</v>
      </c>
      <c r="C13" s="59">
        <v>5751</v>
      </c>
      <c r="D13" s="59">
        <v>1220</v>
      </c>
      <c r="E13" s="59">
        <v>34660</v>
      </c>
    </row>
    <row r="14" spans="1:5" x14ac:dyDescent="0.35">
      <c r="A14" s="109">
        <v>1996</v>
      </c>
      <c r="B14" s="59">
        <v>3923</v>
      </c>
      <c r="C14" s="59">
        <v>6304</v>
      </c>
      <c r="D14" s="59">
        <v>1497</v>
      </c>
      <c r="E14" s="59">
        <v>34660</v>
      </c>
    </row>
    <row r="15" spans="1:5" x14ac:dyDescent="0.35">
      <c r="A15" s="109">
        <v>1997</v>
      </c>
      <c r="B15" s="59">
        <v>4450</v>
      </c>
      <c r="C15" s="59">
        <v>6959</v>
      </c>
      <c r="D15" s="59">
        <v>2025</v>
      </c>
      <c r="E15" s="59">
        <v>34660</v>
      </c>
    </row>
    <row r="16" spans="1:5" x14ac:dyDescent="0.35">
      <c r="A16" s="109">
        <v>1998</v>
      </c>
      <c r="B16" s="59">
        <v>5098</v>
      </c>
      <c r="C16" s="59">
        <v>7576</v>
      </c>
      <c r="D16" s="59">
        <v>2416</v>
      </c>
      <c r="E16" s="59">
        <v>34660</v>
      </c>
    </row>
    <row r="17" spans="1:5" x14ac:dyDescent="0.35">
      <c r="A17" s="109">
        <v>1999</v>
      </c>
      <c r="B17" s="59">
        <v>5640</v>
      </c>
      <c r="C17" s="59">
        <v>8238</v>
      </c>
      <c r="D17" s="59">
        <v>2942</v>
      </c>
      <c r="E17" s="59">
        <v>34660</v>
      </c>
    </row>
    <row r="18" spans="1:5" x14ac:dyDescent="0.35">
      <c r="A18" s="109">
        <v>2000</v>
      </c>
      <c r="B18" s="59">
        <v>6244</v>
      </c>
      <c r="C18" s="59">
        <v>9006</v>
      </c>
      <c r="D18" s="59">
        <v>3183</v>
      </c>
      <c r="E18" s="59">
        <v>34660</v>
      </c>
    </row>
    <row r="19" spans="1:5" x14ac:dyDescent="0.35">
      <c r="A19" s="109">
        <v>2001</v>
      </c>
      <c r="B19" s="59">
        <v>6747</v>
      </c>
      <c r="C19" s="59">
        <v>9927</v>
      </c>
      <c r="D19" s="59">
        <v>3421</v>
      </c>
      <c r="E19" s="59">
        <v>34660</v>
      </c>
    </row>
    <row r="20" spans="1:5" x14ac:dyDescent="0.35">
      <c r="A20" s="109">
        <v>2002</v>
      </c>
      <c r="B20" s="59">
        <v>7233</v>
      </c>
      <c r="C20" s="59">
        <v>10584</v>
      </c>
      <c r="D20" s="59">
        <v>2935</v>
      </c>
      <c r="E20" s="59">
        <v>34660</v>
      </c>
    </row>
    <row r="21" spans="1:5" x14ac:dyDescent="0.35">
      <c r="A21" s="109">
        <v>2003</v>
      </c>
      <c r="B21" s="59">
        <v>8028</v>
      </c>
      <c r="C21" s="59">
        <v>11003</v>
      </c>
      <c r="D21" s="59">
        <v>2322</v>
      </c>
      <c r="E21" s="59">
        <v>34660</v>
      </c>
    </row>
    <row r="22" spans="1:5" x14ac:dyDescent="0.35">
      <c r="A22" s="109">
        <v>2004</v>
      </c>
      <c r="B22" s="59">
        <v>9007</v>
      </c>
      <c r="C22" s="59">
        <v>11734</v>
      </c>
      <c r="D22" s="59">
        <v>2825</v>
      </c>
      <c r="E22" s="59">
        <v>34660</v>
      </c>
    </row>
    <row r="23" spans="1:5" x14ac:dyDescent="0.35">
      <c r="A23" s="109">
        <v>2005</v>
      </c>
      <c r="B23" s="59">
        <v>9954</v>
      </c>
      <c r="C23" s="59">
        <v>12273</v>
      </c>
      <c r="D23" s="59">
        <v>2810</v>
      </c>
      <c r="E23" s="59">
        <v>34660</v>
      </c>
    </row>
    <row r="24" spans="1:5" x14ac:dyDescent="0.35">
      <c r="A24" s="109">
        <v>2006</v>
      </c>
      <c r="B24" s="59">
        <v>10838</v>
      </c>
      <c r="C24" s="59">
        <v>12838</v>
      </c>
      <c r="D24" s="59">
        <v>2915</v>
      </c>
      <c r="E24" s="59">
        <v>34660</v>
      </c>
    </row>
    <row r="25" spans="1:5" x14ac:dyDescent="0.35">
      <c r="A25" s="109">
        <v>2007</v>
      </c>
      <c r="B25" s="59">
        <v>12269</v>
      </c>
      <c r="C25" s="59">
        <v>13427</v>
      </c>
      <c r="D25" s="59">
        <v>3424</v>
      </c>
      <c r="E25" s="59">
        <v>34660</v>
      </c>
    </row>
    <row r="26" spans="1:5" x14ac:dyDescent="0.35">
      <c r="A26" s="109">
        <v>2008</v>
      </c>
      <c r="B26" s="59">
        <v>13188</v>
      </c>
      <c r="C26" s="59">
        <v>13554</v>
      </c>
      <c r="D26" s="59">
        <v>2458</v>
      </c>
      <c r="E26" s="59">
        <v>34660</v>
      </c>
    </row>
    <row r="27" spans="1:5" x14ac:dyDescent="0.35">
      <c r="A27" s="109">
        <v>2009</v>
      </c>
      <c r="B27" s="59">
        <v>14273</v>
      </c>
      <c r="C27" s="59">
        <v>14030</v>
      </c>
      <c r="D27" s="59">
        <v>2522</v>
      </c>
      <c r="E27" s="59">
        <v>34660</v>
      </c>
    </row>
    <row r="28" spans="1:5" x14ac:dyDescent="0.35">
      <c r="A28" s="109">
        <v>2010</v>
      </c>
      <c r="B28" s="59">
        <v>17099</v>
      </c>
      <c r="C28" s="59">
        <v>15823</v>
      </c>
      <c r="D28" s="59">
        <v>5714</v>
      </c>
      <c r="E28" s="59">
        <v>34660</v>
      </c>
    </row>
    <row r="29" spans="1:5" x14ac:dyDescent="0.35">
      <c r="A29" s="109">
        <v>2011</v>
      </c>
      <c r="B29" s="59">
        <v>18578</v>
      </c>
      <c r="C29" s="59">
        <v>16477</v>
      </c>
      <c r="D29" s="59">
        <v>6002</v>
      </c>
      <c r="E29" s="59">
        <v>34660</v>
      </c>
    </row>
    <row r="30" spans="1:5" x14ac:dyDescent="0.35">
      <c r="A30" s="109">
        <v>2012</v>
      </c>
      <c r="B30" s="59">
        <v>19244</v>
      </c>
      <c r="C30" s="59">
        <v>16554</v>
      </c>
      <c r="D30" s="59">
        <v>4856</v>
      </c>
      <c r="E30" s="59">
        <v>34660</v>
      </c>
    </row>
    <row r="31" spans="1:5" x14ac:dyDescent="0.35">
      <c r="A31" s="109">
        <v>2013</v>
      </c>
      <c r="B31" s="59">
        <v>20528</v>
      </c>
      <c r="C31" s="59">
        <v>16755</v>
      </c>
      <c r="D31" s="59">
        <v>4159</v>
      </c>
      <c r="E31" s="59">
        <v>34660</v>
      </c>
    </row>
    <row r="32" spans="1:5" x14ac:dyDescent="0.35">
      <c r="A32" s="109">
        <v>2014</v>
      </c>
      <c r="B32" s="59">
        <v>21550</v>
      </c>
      <c r="C32" s="59">
        <v>17056</v>
      </c>
      <c r="D32" s="59">
        <v>3846</v>
      </c>
      <c r="E32" s="59">
        <v>34660</v>
      </c>
    </row>
    <row r="33" spans="1:6" x14ac:dyDescent="0.35">
      <c r="A33" s="109">
        <v>2015</v>
      </c>
      <c r="B33" s="59">
        <v>23067</v>
      </c>
      <c r="C33" s="59">
        <v>17466</v>
      </c>
      <c r="D33" s="59">
        <v>3945</v>
      </c>
      <c r="E33" s="59">
        <v>34660</v>
      </c>
    </row>
    <row r="34" spans="1:6" x14ac:dyDescent="0.35">
      <c r="A34" s="109">
        <v>2016</v>
      </c>
      <c r="B34" s="59">
        <v>24192</v>
      </c>
      <c r="C34" s="59">
        <v>18054</v>
      </c>
      <c r="D34" s="59">
        <v>3730</v>
      </c>
      <c r="E34" s="59">
        <v>34660</v>
      </c>
    </row>
    <row r="35" spans="1:6" x14ac:dyDescent="0.35">
      <c r="A35" s="109">
        <v>2017</v>
      </c>
      <c r="B35" s="59">
        <v>26119</v>
      </c>
      <c r="C35" s="59">
        <v>19125</v>
      </c>
      <c r="D35" s="59">
        <v>4300</v>
      </c>
      <c r="E35" s="59">
        <v>34660</v>
      </c>
    </row>
    <row r="36" spans="1:6" x14ac:dyDescent="0.35">
      <c r="A36" s="109">
        <v>2018</v>
      </c>
      <c r="B36" s="59">
        <v>26427</v>
      </c>
      <c r="C36" s="59">
        <v>19683</v>
      </c>
      <c r="D36" s="59">
        <v>3474</v>
      </c>
      <c r="E36" s="59">
        <v>34660</v>
      </c>
    </row>
    <row r="37" spans="1:6" x14ac:dyDescent="0.35">
      <c r="A37" s="109">
        <v>2019</v>
      </c>
      <c r="B37" s="59">
        <v>27044</v>
      </c>
      <c r="C37" s="59">
        <v>20107</v>
      </c>
      <c r="D37" s="59">
        <v>2494</v>
      </c>
      <c r="E37" s="59">
        <v>34660</v>
      </c>
    </row>
    <row r="38" spans="1:6" x14ac:dyDescent="0.35">
      <c r="A38" s="109">
        <v>2020</v>
      </c>
      <c r="B38" s="59">
        <v>25924</v>
      </c>
      <c r="C38" s="59">
        <v>18979</v>
      </c>
      <c r="D38" s="59">
        <v>-791</v>
      </c>
      <c r="E38" s="59">
        <v>34660</v>
      </c>
    </row>
    <row r="39" spans="1:6" x14ac:dyDescent="0.35">
      <c r="A39" s="56" t="s">
        <v>161</v>
      </c>
      <c r="B39" s="113"/>
      <c r="C39" s="113"/>
      <c r="D39" s="113"/>
      <c r="E39" s="113"/>
    </row>
    <row r="40" spans="1:6" x14ac:dyDescent="0.35">
      <c r="A40" s="63" t="s">
        <v>667</v>
      </c>
      <c r="B40" s="114"/>
      <c r="C40" s="114"/>
      <c r="D40" s="114"/>
      <c r="E40" s="114"/>
      <c r="F40" s="75"/>
    </row>
    <row r="41" spans="1:6" x14ac:dyDescent="0.35">
      <c r="A41" s="56" t="s">
        <v>162</v>
      </c>
    </row>
    <row r="42" spans="1:6" x14ac:dyDescent="0.35">
      <c r="A42" s="56" t="s">
        <v>163</v>
      </c>
    </row>
    <row r="45" spans="1:6" x14ac:dyDescent="0.35">
      <c r="B45" s="75"/>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4503-B499-43F9-AB94-F34FEBD205E2}">
  <sheetPr codeName="Sheet17"/>
  <dimension ref="A1:C45"/>
  <sheetViews>
    <sheetView zoomScale="85" zoomScaleNormal="85" workbookViewId="0"/>
  </sheetViews>
  <sheetFormatPr defaultColWidth="9.1796875" defaultRowHeight="15.5" x14ac:dyDescent="0.35"/>
  <cols>
    <col min="1" max="1" width="28.26953125" style="49" customWidth="1"/>
    <col min="2" max="2" width="20.26953125" style="49" customWidth="1"/>
    <col min="3" max="3" width="18.453125" style="49" bestFit="1" customWidth="1"/>
    <col min="4" max="16384" width="9.1796875" style="49"/>
  </cols>
  <sheetData>
    <row r="1" spans="1:3" x14ac:dyDescent="0.35">
      <c r="A1" s="49" t="s">
        <v>664</v>
      </c>
    </row>
    <row r="3" spans="1:3" x14ac:dyDescent="0.35">
      <c r="A3" s="51" t="s">
        <v>89</v>
      </c>
      <c r="B3" s="51" t="s">
        <v>578</v>
      </c>
      <c r="C3" s="51" t="s">
        <v>579</v>
      </c>
    </row>
    <row r="4" spans="1:3" x14ac:dyDescent="0.35">
      <c r="A4" s="109" t="s">
        <v>166</v>
      </c>
      <c r="B4" s="110">
        <v>9.7155673361198893</v>
      </c>
      <c r="C4" s="110">
        <v>8.8172804532577906</v>
      </c>
    </row>
    <row r="5" spans="1:3" x14ac:dyDescent="0.35">
      <c r="A5" s="109" t="s">
        <v>167</v>
      </c>
      <c r="B5" s="110">
        <v>0.84106432867774494</v>
      </c>
      <c r="C5" s="110">
        <v>0.16187778227438285</v>
      </c>
    </row>
    <row r="6" spans="1:3" x14ac:dyDescent="0.35">
      <c r="A6" s="109" t="s">
        <v>168</v>
      </c>
      <c r="B6" s="110">
        <v>0.60148842899378119</v>
      </c>
      <c r="C6" s="110">
        <v>0.51345609065155817</v>
      </c>
    </row>
    <row r="7" spans="1:3" x14ac:dyDescent="0.35">
      <c r="A7" s="109" t="s">
        <v>169</v>
      </c>
      <c r="B7" s="110">
        <v>1.1520032623101233</v>
      </c>
      <c r="C7" s="111" t="s">
        <v>184</v>
      </c>
    </row>
    <row r="8" spans="1:3" x14ac:dyDescent="0.35">
      <c r="A8" s="109" t="s">
        <v>170</v>
      </c>
      <c r="B8" s="110">
        <v>1.8528902028749108</v>
      </c>
      <c r="C8" s="111">
        <v>0.52104411169566978</v>
      </c>
    </row>
    <row r="9" spans="1:3" x14ac:dyDescent="0.35">
      <c r="A9" s="109" t="s">
        <v>171</v>
      </c>
      <c r="B9" s="110">
        <v>2.3294933224589665</v>
      </c>
      <c r="C9" s="110">
        <v>1.092675030352084</v>
      </c>
    </row>
    <row r="10" spans="1:3" x14ac:dyDescent="0.35">
      <c r="A10" s="109" t="s">
        <v>140</v>
      </c>
      <c r="B10" s="110">
        <v>1.789173208278112</v>
      </c>
      <c r="C10" s="110">
        <v>1.2621408336705786</v>
      </c>
    </row>
    <row r="11" spans="1:3" x14ac:dyDescent="0.35">
      <c r="A11" s="109" t="s">
        <v>172</v>
      </c>
      <c r="B11" s="110">
        <v>2.5869099806300335</v>
      </c>
      <c r="C11" s="110">
        <v>1.3683731282881424</v>
      </c>
    </row>
    <row r="12" spans="1:3" x14ac:dyDescent="0.35">
      <c r="A12" s="109" t="s">
        <v>173</v>
      </c>
      <c r="B12" s="110">
        <v>3.4381690284432667</v>
      </c>
      <c r="C12" s="110">
        <v>1.4290772966410359</v>
      </c>
    </row>
    <row r="13" spans="1:3" x14ac:dyDescent="0.35">
      <c r="A13" s="109" t="s">
        <v>100</v>
      </c>
      <c r="B13" s="111" t="s">
        <v>184</v>
      </c>
      <c r="C13" s="110">
        <v>1.5277215702144882</v>
      </c>
    </row>
    <row r="14" spans="1:3" x14ac:dyDescent="0.35">
      <c r="A14" s="109" t="s">
        <v>174</v>
      </c>
      <c r="B14" s="110">
        <v>1.8809256804975023</v>
      </c>
      <c r="C14" s="110">
        <v>1.5631323350870092</v>
      </c>
    </row>
    <row r="15" spans="1:3" x14ac:dyDescent="0.35">
      <c r="A15" s="109" t="s">
        <v>175</v>
      </c>
      <c r="B15" s="110">
        <v>4.1212152105209503</v>
      </c>
      <c r="C15" s="110">
        <v>1.9475920679886687</v>
      </c>
    </row>
    <row r="16" spans="1:3" x14ac:dyDescent="0.35">
      <c r="A16" s="109" t="s">
        <v>141</v>
      </c>
      <c r="B16" s="110">
        <v>3.5961871750433279</v>
      </c>
      <c r="C16" s="110">
        <v>2.3396398219344396</v>
      </c>
    </row>
    <row r="17" spans="1:3" x14ac:dyDescent="0.35">
      <c r="A17" s="109" t="s">
        <v>139</v>
      </c>
      <c r="B17" s="110">
        <v>7.4243042104190025</v>
      </c>
      <c r="C17" s="110">
        <v>2.4256373937677056</v>
      </c>
    </row>
    <row r="18" spans="1:3" x14ac:dyDescent="0.35">
      <c r="A18" s="109" t="s">
        <v>176</v>
      </c>
      <c r="B18" s="110">
        <v>3.1654602915689676</v>
      </c>
      <c r="C18" s="110">
        <v>2.7949210845811412</v>
      </c>
    </row>
    <row r="19" spans="1:3" x14ac:dyDescent="0.35">
      <c r="A19" s="109" t="s">
        <v>177</v>
      </c>
      <c r="B19" s="111" t="s">
        <v>184</v>
      </c>
      <c r="C19" s="110">
        <v>3.2274382840955083</v>
      </c>
    </row>
    <row r="20" spans="1:3" x14ac:dyDescent="0.35">
      <c r="A20" s="109" t="s">
        <v>142</v>
      </c>
      <c r="B20" s="110">
        <v>5.1202976857987563</v>
      </c>
      <c r="C20" s="110">
        <v>3.6321327397814649</v>
      </c>
    </row>
    <row r="21" spans="1:3" x14ac:dyDescent="0.35">
      <c r="A21" s="109" t="s">
        <v>143</v>
      </c>
      <c r="B21" s="110">
        <v>5.7778570700377205</v>
      </c>
      <c r="C21" s="110">
        <v>4.4364629704573044</v>
      </c>
    </row>
    <row r="22" spans="1:3" x14ac:dyDescent="0.35">
      <c r="A22" s="109" t="s">
        <v>178</v>
      </c>
      <c r="B22" s="110">
        <v>1.6566418595167702</v>
      </c>
      <c r="C22" s="110">
        <v>4.4415216511533799</v>
      </c>
    </row>
    <row r="23" spans="1:3" x14ac:dyDescent="0.35">
      <c r="A23" s="109" t="s">
        <v>145</v>
      </c>
      <c r="B23" s="111" t="s">
        <v>184</v>
      </c>
      <c r="C23" s="110">
        <v>7.4084378794010517</v>
      </c>
    </row>
    <row r="24" spans="1:3" x14ac:dyDescent="0.35">
      <c r="A24" s="109" t="s">
        <v>99</v>
      </c>
      <c r="B24" s="110">
        <v>11.040880823733307</v>
      </c>
      <c r="C24" s="110">
        <v>9.2877377579927156</v>
      </c>
    </row>
    <row r="25" spans="1:3" x14ac:dyDescent="0.35">
      <c r="A25" s="109" t="s">
        <v>98</v>
      </c>
      <c r="B25" s="110">
        <v>12.751044958711388</v>
      </c>
      <c r="C25" s="110">
        <v>12.768110076891947</v>
      </c>
    </row>
    <row r="26" spans="1:3" x14ac:dyDescent="0.35">
      <c r="A26" s="109" t="s">
        <v>97</v>
      </c>
      <c r="B26" s="110">
        <v>19.158425935365482</v>
      </c>
      <c r="C26" s="111" t="s">
        <v>184</v>
      </c>
    </row>
    <row r="27" spans="1:3" x14ac:dyDescent="0.35">
      <c r="A27" s="109" t="s">
        <v>101</v>
      </c>
      <c r="B27" s="111" t="s">
        <v>184</v>
      </c>
      <c r="C27" s="110">
        <v>27.033589639821937</v>
      </c>
    </row>
    <row r="28" spans="1:3" x14ac:dyDescent="0.35">
      <c r="A28" s="56" t="s">
        <v>161</v>
      </c>
    </row>
    <row r="29" spans="1:3" x14ac:dyDescent="0.35">
      <c r="A29" s="63" t="s">
        <v>665</v>
      </c>
    </row>
    <row r="30" spans="1:3" x14ac:dyDescent="0.35">
      <c r="A30" s="56" t="s">
        <v>162</v>
      </c>
    </row>
    <row r="31" spans="1:3" x14ac:dyDescent="0.35">
      <c r="A31" s="56" t="s">
        <v>163</v>
      </c>
    </row>
    <row r="45" spans="2:2" x14ac:dyDescent="0.35">
      <c r="B45" s="75"/>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288B-7B20-40B5-A08C-B7A4D3667857}">
  <sheetPr codeName="Sheet18"/>
  <dimension ref="A1:AH45"/>
  <sheetViews>
    <sheetView zoomScale="85" zoomScaleNormal="85" workbookViewId="0"/>
  </sheetViews>
  <sheetFormatPr defaultColWidth="8.7265625" defaultRowHeight="15.5" x14ac:dyDescent="0.35"/>
  <cols>
    <col min="1" max="1" width="8.7265625" style="5" customWidth="1"/>
    <col min="2" max="14" width="12.26953125" style="5" customWidth="1"/>
    <col min="15" max="19" width="8.7265625" style="5"/>
    <col min="20" max="20" width="8.7265625" style="14"/>
    <col min="21" max="21" width="15.7265625" style="5" customWidth="1"/>
    <col min="22" max="24" width="10.453125" style="5" customWidth="1"/>
    <col min="25" max="26" width="11.7265625" style="5" customWidth="1"/>
    <col min="27" max="27" width="8.7265625" style="5" customWidth="1"/>
    <col min="28" max="28" width="7.7265625" style="5" customWidth="1"/>
    <col min="29" max="32" width="8.7265625" style="5"/>
    <col min="33" max="33" width="10.26953125" style="5" customWidth="1"/>
    <col min="34" max="16384" width="8.7265625" style="5"/>
  </cols>
  <sheetData>
    <row r="1" spans="1:34" x14ac:dyDescent="0.35">
      <c r="A1" s="8" t="s">
        <v>179</v>
      </c>
    </row>
    <row r="2" spans="1:34" x14ac:dyDescent="0.35">
      <c r="A2" s="8" t="s">
        <v>180</v>
      </c>
    </row>
    <row r="4" spans="1:34" ht="32.25" customHeight="1" x14ac:dyDescent="0.35">
      <c r="A4" s="24" t="s">
        <v>91</v>
      </c>
      <c r="B4" s="83" t="s">
        <v>101</v>
      </c>
      <c r="C4" s="83" t="s">
        <v>99</v>
      </c>
      <c r="D4" s="83" t="s">
        <v>98</v>
      </c>
      <c r="E4" s="83" t="s">
        <v>97</v>
      </c>
      <c r="F4" s="83" t="s">
        <v>100</v>
      </c>
      <c r="G4" s="83" t="s">
        <v>171</v>
      </c>
      <c r="H4" s="83" t="s">
        <v>178</v>
      </c>
      <c r="I4" s="83" t="s">
        <v>145</v>
      </c>
      <c r="J4" s="83" t="s">
        <v>175</v>
      </c>
      <c r="K4" s="83" t="s">
        <v>181</v>
      </c>
      <c r="L4" s="83" t="s">
        <v>169</v>
      </c>
      <c r="M4" s="83" t="s">
        <v>167</v>
      </c>
      <c r="N4" s="83" t="s">
        <v>141</v>
      </c>
      <c r="T4" s="8"/>
    </row>
    <row r="5" spans="1:34" x14ac:dyDescent="0.35">
      <c r="A5" s="24">
        <v>1986</v>
      </c>
      <c r="B5" s="68">
        <v>114.787224084</v>
      </c>
      <c r="C5" s="68">
        <v>70.455275995999997</v>
      </c>
      <c r="D5" s="68">
        <v>76.667887780000001</v>
      </c>
      <c r="E5" s="68">
        <v>112.56882826899999</v>
      </c>
      <c r="F5" s="68">
        <v>12.907234896</v>
      </c>
      <c r="G5" s="68">
        <v>2.5952537410000001</v>
      </c>
      <c r="H5" s="68">
        <v>4.5560336069999998</v>
      </c>
      <c r="I5" s="68">
        <v>25.849919525000001</v>
      </c>
      <c r="J5" s="68">
        <v>9.6266839849999997</v>
      </c>
      <c r="K5" s="68">
        <v>13.695676752000001</v>
      </c>
      <c r="L5" s="68">
        <v>4.3977911340000002</v>
      </c>
      <c r="M5" s="68">
        <v>5.6330208959999997</v>
      </c>
      <c r="N5" s="68">
        <v>16.538670638999999</v>
      </c>
      <c r="T5" s="8"/>
    </row>
    <row r="6" spans="1:34" x14ac:dyDescent="0.35">
      <c r="A6" s="24">
        <v>1987</v>
      </c>
      <c r="B6" s="68">
        <v>118.23097813299999</v>
      </c>
      <c r="C6" s="68">
        <v>72.179643476999999</v>
      </c>
      <c r="D6" s="68">
        <v>76.109326670000002</v>
      </c>
      <c r="E6" s="68">
        <v>113.70345327299999</v>
      </c>
      <c r="F6" s="68">
        <v>12.488244827999999</v>
      </c>
      <c r="G6" s="68">
        <v>2.6030332249999999</v>
      </c>
      <c r="H6" s="68">
        <v>4.4870445659999998</v>
      </c>
      <c r="I6" s="68">
        <v>26.351051784999999</v>
      </c>
      <c r="J6" s="68">
        <v>10.515662782</v>
      </c>
      <c r="K6" s="68">
        <v>13.981712055999999</v>
      </c>
      <c r="L6" s="68">
        <v>4.4348754030000004</v>
      </c>
      <c r="M6" s="68">
        <v>5.2813008789999998</v>
      </c>
      <c r="N6" s="68">
        <v>16.767344509000001</v>
      </c>
    </row>
    <row r="7" spans="1:34" x14ac:dyDescent="0.35">
      <c r="A7" s="24">
        <v>1988</v>
      </c>
      <c r="B7" s="68">
        <v>127.718895269</v>
      </c>
      <c r="C7" s="68">
        <v>72.169553577000002</v>
      </c>
      <c r="D7" s="68">
        <v>77.457675399999999</v>
      </c>
      <c r="E7" s="68">
        <v>113.866858853</v>
      </c>
      <c r="F7" s="68">
        <v>11.90668943</v>
      </c>
      <c r="G7" s="68">
        <v>2.6665366530000001</v>
      </c>
      <c r="H7" s="68">
        <v>4.3616744199999999</v>
      </c>
      <c r="I7" s="68">
        <v>25.936304215</v>
      </c>
      <c r="J7" s="68">
        <v>11.037416961</v>
      </c>
      <c r="K7" s="68">
        <v>13.96590741</v>
      </c>
      <c r="L7" s="68">
        <v>3.8520953759999998</v>
      </c>
      <c r="M7" s="68">
        <v>5.116066461</v>
      </c>
      <c r="N7" s="68">
        <v>16.489638239000001</v>
      </c>
      <c r="T7" s="49"/>
      <c r="U7" s="49"/>
      <c r="V7" s="49"/>
      <c r="W7" s="49"/>
      <c r="X7" s="49"/>
      <c r="Y7" s="49"/>
      <c r="Z7" s="49"/>
      <c r="AA7" s="49"/>
      <c r="AB7" s="49"/>
      <c r="AC7" s="49"/>
      <c r="AD7" s="49"/>
      <c r="AE7" s="49"/>
      <c r="AF7" s="49"/>
      <c r="AG7" s="49"/>
      <c r="AH7" s="49"/>
    </row>
    <row r="8" spans="1:34" x14ac:dyDescent="0.35">
      <c r="A8" s="24">
        <v>1989</v>
      </c>
      <c r="B8" s="68">
        <v>125.58021675000001</v>
      </c>
      <c r="C8" s="68">
        <v>69.912898259000002</v>
      </c>
      <c r="D8" s="68">
        <v>76.652605348999998</v>
      </c>
      <c r="E8" s="68">
        <v>116.94190091599999</v>
      </c>
      <c r="F8" s="68">
        <v>11.733715256</v>
      </c>
      <c r="G8" s="68">
        <v>2.8904036980000001</v>
      </c>
      <c r="H8" s="68">
        <v>4.690957665</v>
      </c>
      <c r="I8" s="68">
        <v>23.278718932</v>
      </c>
      <c r="J8" s="68">
        <v>11.396254083000001</v>
      </c>
      <c r="K8" s="68">
        <v>13.273146084</v>
      </c>
      <c r="L8" s="68">
        <v>4.7435429859999996</v>
      </c>
      <c r="M8" s="68">
        <v>5.2804139079999999</v>
      </c>
      <c r="N8" s="68">
        <v>15.970627155000001</v>
      </c>
      <c r="T8" s="49"/>
      <c r="U8" s="49"/>
      <c r="V8" s="49"/>
      <c r="W8" s="49"/>
      <c r="X8" s="49"/>
      <c r="Y8" s="49"/>
      <c r="Z8" s="49"/>
      <c r="AA8" s="49"/>
      <c r="AB8" s="49"/>
      <c r="AC8" s="49"/>
      <c r="AD8" s="49"/>
      <c r="AE8" s="49"/>
      <c r="AF8" s="49"/>
      <c r="AG8" s="49"/>
      <c r="AH8" s="49"/>
    </row>
    <row r="9" spans="1:34" x14ac:dyDescent="0.35">
      <c r="A9" s="24">
        <v>1990</v>
      </c>
      <c r="B9" s="68">
        <v>124.652440586</v>
      </c>
      <c r="C9" s="68">
        <v>70.197371496000002</v>
      </c>
      <c r="D9" s="68">
        <v>77.586452667000003</v>
      </c>
      <c r="E9" s="68">
        <v>130.87858151899999</v>
      </c>
      <c r="F9" s="68">
        <v>12.728599329</v>
      </c>
      <c r="G9" s="68">
        <v>3.0513874419999998</v>
      </c>
      <c r="H9" s="68">
        <v>5.2529787790000002</v>
      </c>
      <c r="I9" s="68">
        <v>24.386542418000001</v>
      </c>
      <c r="J9" s="68">
        <v>11.498785864</v>
      </c>
      <c r="K9" s="68">
        <v>13.932862125</v>
      </c>
      <c r="L9" s="68">
        <v>4.8142696330000003</v>
      </c>
      <c r="M9" s="68">
        <v>4.8112497909999998</v>
      </c>
      <c r="N9" s="68">
        <v>16.538584901</v>
      </c>
    </row>
    <row r="10" spans="1:34" x14ac:dyDescent="0.35">
      <c r="A10" s="24">
        <v>1991</v>
      </c>
      <c r="B10" s="68">
        <v>134.21688023600001</v>
      </c>
      <c r="C10" s="68">
        <v>70.079544389000006</v>
      </c>
      <c r="D10" s="68">
        <v>77.456590677999998</v>
      </c>
      <c r="E10" s="68">
        <v>150.38064394899999</v>
      </c>
      <c r="F10" s="68">
        <v>11.407762126</v>
      </c>
      <c r="G10" s="68">
        <v>3.141846954</v>
      </c>
      <c r="H10" s="68">
        <v>5.6170165450000002</v>
      </c>
      <c r="I10" s="68">
        <v>25.969693538000001</v>
      </c>
      <c r="J10" s="68">
        <v>11.876137968</v>
      </c>
      <c r="K10" s="68">
        <v>13.789827206</v>
      </c>
      <c r="L10" s="68">
        <v>4.146727308</v>
      </c>
      <c r="M10" s="68">
        <v>5.6947222230000003</v>
      </c>
      <c r="N10" s="68">
        <v>17.104689507</v>
      </c>
    </row>
    <row r="11" spans="1:34" x14ac:dyDescent="0.35">
      <c r="A11" s="24">
        <v>1992</v>
      </c>
      <c r="B11" s="68">
        <v>135.94948951399999</v>
      </c>
      <c r="C11" s="68">
        <v>68.154617889999997</v>
      </c>
      <c r="D11" s="68">
        <v>77.343607363000004</v>
      </c>
      <c r="E11" s="68">
        <v>166.337105939</v>
      </c>
      <c r="F11" s="68">
        <v>11.398119585</v>
      </c>
      <c r="G11" s="68">
        <v>3.3652451430000001</v>
      </c>
      <c r="H11" s="68">
        <v>5.7864842430000003</v>
      </c>
      <c r="I11" s="68">
        <v>25.156525731999999</v>
      </c>
      <c r="J11" s="68">
        <v>10.948601771</v>
      </c>
      <c r="K11" s="68">
        <v>12.774188691999999</v>
      </c>
      <c r="L11" s="68">
        <v>3.93157523</v>
      </c>
      <c r="M11" s="68">
        <v>5.2785042290000002</v>
      </c>
      <c r="N11" s="68">
        <v>15.685127037999999</v>
      </c>
    </row>
    <row r="12" spans="1:34" x14ac:dyDescent="0.35">
      <c r="A12" s="24">
        <v>1993</v>
      </c>
      <c r="B12" s="68">
        <v>130.29232531700001</v>
      </c>
      <c r="C12" s="68">
        <v>67.209510567999999</v>
      </c>
      <c r="D12" s="68">
        <v>76.547805202000006</v>
      </c>
      <c r="E12" s="68">
        <v>174.481682613</v>
      </c>
      <c r="F12" s="68">
        <v>11.248679252000001</v>
      </c>
      <c r="G12" s="68">
        <v>3.4910931349999998</v>
      </c>
      <c r="H12" s="68">
        <v>6.5581280509999997</v>
      </c>
      <c r="I12" s="68">
        <v>25.020103782</v>
      </c>
      <c r="J12" s="68">
        <v>11.590811286999999</v>
      </c>
      <c r="K12" s="68">
        <v>12.030251558</v>
      </c>
      <c r="L12" s="68">
        <v>5.0361077669999998</v>
      </c>
      <c r="M12" s="68">
        <v>4.7678146669999997</v>
      </c>
      <c r="N12" s="68">
        <v>16.026120067000001</v>
      </c>
    </row>
    <row r="13" spans="1:34" x14ac:dyDescent="0.35">
      <c r="A13" s="24">
        <v>1994</v>
      </c>
      <c r="B13" s="68">
        <v>128.96486851200001</v>
      </c>
      <c r="C13" s="68">
        <v>68.535004506999996</v>
      </c>
      <c r="D13" s="68">
        <v>74.099223319999993</v>
      </c>
      <c r="E13" s="68">
        <v>166.11922038099999</v>
      </c>
      <c r="F13" s="68">
        <v>10.770052813</v>
      </c>
      <c r="G13" s="68">
        <v>4.2376882309999999</v>
      </c>
      <c r="H13" s="68">
        <v>6.9763075209999998</v>
      </c>
      <c r="I13" s="68">
        <v>24.727124678999999</v>
      </c>
      <c r="J13" s="68">
        <v>11.199967013</v>
      </c>
      <c r="K13" s="68">
        <v>12.422301768000001</v>
      </c>
      <c r="L13" s="68">
        <v>5.262883896</v>
      </c>
      <c r="M13" s="68">
        <v>4.8579330150000004</v>
      </c>
      <c r="N13" s="68">
        <v>15.101300610999999</v>
      </c>
    </row>
    <row r="14" spans="1:34" x14ac:dyDescent="0.35">
      <c r="A14" s="24">
        <v>1995</v>
      </c>
      <c r="B14" s="68">
        <v>130.65446959799999</v>
      </c>
      <c r="C14" s="68">
        <v>66.108511989999997</v>
      </c>
      <c r="D14" s="68">
        <v>73.683535823</v>
      </c>
      <c r="E14" s="68">
        <v>148.046629964</v>
      </c>
      <c r="F14" s="68">
        <v>11.341918978000001</v>
      </c>
      <c r="G14" s="68">
        <v>3.689628044</v>
      </c>
      <c r="H14" s="68">
        <v>6.564592577</v>
      </c>
      <c r="I14" s="68">
        <v>23.478600391000001</v>
      </c>
      <c r="J14" s="68">
        <v>11.038440313000001</v>
      </c>
      <c r="K14" s="68">
        <v>11.484545378</v>
      </c>
      <c r="L14" s="68">
        <v>4.2436315169999999</v>
      </c>
      <c r="M14" s="68">
        <v>4.457749229</v>
      </c>
      <c r="N14" s="68">
        <v>15.855790838000001</v>
      </c>
    </row>
    <row r="15" spans="1:34" x14ac:dyDescent="0.35">
      <c r="A15" s="24">
        <v>1996</v>
      </c>
      <c r="B15" s="68">
        <v>129.662912342</v>
      </c>
      <c r="C15" s="68">
        <v>65.427552547000005</v>
      </c>
      <c r="D15" s="68">
        <v>74.559999609000002</v>
      </c>
      <c r="E15" s="68">
        <v>155.754167481</v>
      </c>
      <c r="F15" s="68">
        <v>11.186872115</v>
      </c>
      <c r="G15" s="68">
        <v>3.5478468859999999</v>
      </c>
      <c r="H15" s="68">
        <v>6.9479773370000002</v>
      </c>
      <c r="I15" s="68">
        <v>25.441756933000001</v>
      </c>
      <c r="J15" s="68">
        <v>11.261888297</v>
      </c>
      <c r="K15" s="68">
        <v>12.277523101</v>
      </c>
      <c r="L15" s="68">
        <v>4.7264849800000004</v>
      </c>
      <c r="M15" s="68">
        <v>4.2401812569999997</v>
      </c>
      <c r="N15" s="68">
        <v>16.731052642000002</v>
      </c>
    </row>
    <row r="16" spans="1:34" x14ac:dyDescent="0.35">
      <c r="A16" s="24">
        <v>1997</v>
      </c>
      <c r="B16" s="68">
        <v>136.58034574999999</v>
      </c>
      <c r="C16" s="68">
        <v>64.202387098000003</v>
      </c>
      <c r="D16" s="68">
        <v>72.536953874000005</v>
      </c>
      <c r="E16" s="68">
        <v>167.81060263699999</v>
      </c>
      <c r="F16" s="68">
        <v>10.673867437</v>
      </c>
      <c r="G16" s="68">
        <v>4.324351601</v>
      </c>
      <c r="H16" s="68">
        <v>7.2447880700000002</v>
      </c>
      <c r="I16" s="68">
        <v>25.040767399</v>
      </c>
      <c r="J16" s="68">
        <v>11.019468236</v>
      </c>
      <c r="K16" s="68">
        <v>10.706540971000001</v>
      </c>
      <c r="L16" s="68">
        <v>4.7827003890000004</v>
      </c>
      <c r="M16" s="68">
        <v>4.4856951</v>
      </c>
      <c r="N16" s="68">
        <v>15.408512876</v>
      </c>
    </row>
    <row r="17" spans="1:14" x14ac:dyDescent="0.35">
      <c r="A17" s="24">
        <v>1998</v>
      </c>
      <c r="B17" s="68">
        <v>136.49229736699999</v>
      </c>
      <c r="C17" s="68">
        <v>67.822714419999997</v>
      </c>
      <c r="D17" s="68">
        <v>74.283124721999997</v>
      </c>
      <c r="E17" s="68">
        <v>166.625136532</v>
      </c>
      <c r="F17" s="68">
        <v>8.7771368340000002</v>
      </c>
      <c r="G17" s="68">
        <v>4.4827780979999998</v>
      </c>
      <c r="H17" s="68">
        <v>7.2763880170000004</v>
      </c>
      <c r="I17" s="68">
        <v>24.996788873</v>
      </c>
      <c r="J17" s="68">
        <v>11.656826937</v>
      </c>
      <c r="K17" s="68">
        <v>10.543546504</v>
      </c>
      <c r="L17" s="68">
        <v>4.4970544769999998</v>
      </c>
      <c r="M17" s="68">
        <v>4.2230154879999997</v>
      </c>
      <c r="N17" s="68">
        <v>15.542694002999999</v>
      </c>
    </row>
    <row r="18" spans="1:14" x14ac:dyDescent="0.35">
      <c r="A18" s="24">
        <v>1999</v>
      </c>
      <c r="B18" s="68">
        <v>139.08303846000001</v>
      </c>
      <c r="C18" s="68">
        <v>68.647688353999996</v>
      </c>
      <c r="D18" s="68">
        <v>72.988611641999995</v>
      </c>
      <c r="E18" s="68">
        <v>166.54894050600001</v>
      </c>
      <c r="F18" s="68">
        <v>10.32204965</v>
      </c>
      <c r="G18" s="68">
        <v>4.8448426710000003</v>
      </c>
      <c r="H18" s="68">
        <v>8.8324727939999992</v>
      </c>
      <c r="I18" s="68">
        <v>25.758765951000001</v>
      </c>
      <c r="J18" s="68">
        <v>11.539136588</v>
      </c>
      <c r="K18" s="68">
        <v>10.771838426</v>
      </c>
      <c r="L18" s="68">
        <v>4.981280602</v>
      </c>
      <c r="M18" s="68">
        <v>3.917704847</v>
      </c>
      <c r="N18" s="68">
        <v>16.087015507</v>
      </c>
    </row>
    <row r="19" spans="1:14" x14ac:dyDescent="0.35">
      <c r="A19" s="24">
        <v>2000</v>
      </c>
      <c r="B19" s="68">
        <v>132.884846923</v>
      </c>
      <c r="C19" s="68">
        <v>69.702492481999997</v>
      </c>
      <c r="D19" s="68">
        <v>73.380095299000004</v>
      </c>
      <c r="E19" s="68">
        <v>175.82089880199999</v>
      </c>
      <c r="F19" s="68">
        <v>9.3638272170000008</v>
      </c>
      <c r="G19" s="68">
        <v>4.6775830709999999</v>
      </c>
      <c r="H19" s="68">
        <v>9.8098719879999994</v>
      </c>
      <c r="I19" s="68">
        <v>26.189637245</v>
      </c>
      <c r="J19" s="68">
        <v>12.181026557999999</v>
      </c>
      <c r="K19" s="68">
        <v>11.493614998</v>
      </c>
      <c r="L19" s="68">
        <v>5.2764220589999997</v>
      </c>
      <c r="M19" s="68">
        <v>3.862655825</v>
      </c>
      <c r="N19" s="68">
        <v>15.542739703000001</v>
      </c>
    </row>
    <row r="20" spans="1:14" x14ac:dyDescent="0.35">
      <c r="A20" s="24">
        <v>2001</v>
      </c>
      <c r="B20" s="68">
        <v>133.01357657099999</v>
      </c>
      <c r="C20" s="68">
        <v>69.049153742000001</v>
      </c>
      <c r="D20" s="68">
        <v>72.938666155999996</v>
      </c>
      <c r="E20" s="68">
        <v>191.75514086800001</v>
      </c>
      <c r="F20" s="68">
        <v>8.9695466709999998</v>
      </c>
      <c r="G20" s="68">
        <v>5.1781090479999996</v>
      </c>
      <c r="H20" s="68">
        <v>10.672047882999999</v>
      </c>
      <c r="I20" s="68">
        <v>26.147451466</v>
      </c>
      <c r="J20" s="68">
        <v>11.851118669</v>
      </c>
      <c r="K20" s="68">
        <v>11.395306969</v>
      </c>
      <c r="L20" s="68">
        <v>5.3095770059999996</v>
      </c>
      <c r="M20" s="68">
        <v>3.8194138620000002</v>
      </c>
      <c r="N20" s="68">
        <v>15.270455641</v>
      </c>
    </row>
    <row r="21" spans="1:14" x14ac:dyDescent="0.35">
      <c r="A21" s="24">
        <v>2002</v>
      </c>
      <c r="B21" s="68">
        <v>136.99887840299999</v>
      </c>
      <c r="C21" s="68">
        <v>66.806083834000006</v>
      </c>
      <c r="D21" s="68">
        <v>69.898280080000006</v>
      </c>
      <c r="E21" s="68">
        <v>178.39519097199999</v>
      </c>
      <c r="F21" s="68">
        <v>8.9436287869999997</v>
      </c>
      <c r="G21" s="68">
        <v>5.1243750889999999</v>
      </c>
      <c r="H21" s="68">
        <v>13.411403887000001</v>
      </c>
      <c r="I21" s="68">
        <v>26.773080689</v>
      </c>
      <c r="J21" s="68">
        <v>11.860088485</v>
      </c>
      <c r="K21" s="68">
        <v>10.062481043</v>
      </c>
      <c r="L21" s="68">
        <v>5.1282043440000002</v>
      </c>
      <c r="M21" s="68">
        <v>3.7875449080000001</v>
      </c>
      <c r="N21" s="68">
        <v>16.711846263000002</v>
      </c>
    </row>
    <row r="22" spans="1:14" x14ac:dyDescent="0.35">
      <c r="A22" s="24">
        <v>2003</v>
      </c>
      <c r="B22" s="68">
        <v>128.02124934099999</v>
      </c>
      <c r="C22" s="68">
        <v>64.881673660000004</v>
      </c>
      <c r="D22" s="68">
        <v>68.057658911999994</v>
      </c>
      <c r="E22" s="68">
        <v>169.02904121500001</v>
      </c>
      <c r="F22" s="68">
        <v>9.0311796920000003</v>
      </c>
      <c r="G22" s="68">
        <v>4.906185636</v>
      </c>
      <c r="H22" s="68">
        <v>12.999637590000001</v>
      </c>
      <c r="I22" s="68">
        <v>26.742907300999999</v>
      </c>
      <c r="J22" s="68">
        <v>11.993397830999999</v>
      </c>
      <c r="K22" s="68">
        <v>9.8155638799999991</v>
      </c>
      <c r="L22" s="68">
        <v>5.285568069</v>
      </c>
      <c r="M22" s="68">
        <v>3.9036930509999999</v>
      </c>
      <c r="N22" s="68">
        <v>17.161228845</v>
      </c>
    </row>
    <row r="23" spans="1:14" x14ac:dyDescent="0.35">
      <c r="A23" s="24">
        <v>2004</v>
      </c>
      <c r="B23" s="68">
        <v>129.45219888899999</v>
      </c>
      <c r="C23" s="68">
        <v>65.824549515000001</v>
      </c>
      <c r="D23" s="68">
        <v>68.705799041999995</v>
      </c>
      <c r="E23" s="68">
        <v>179.31874800899999</v>
      </c>
      <c r="F23" s="68">
        <v>8.6001441379999992</v>
      </c>
      <c r="G23" s="68">
        <v>4.9764868529999999</v>
      </c>
      <c r="H23" s="68">
        <v>14.081522055000001</v>
      </c>
      <c r="I23" s="68">
        <v>26.918578458999999</v>
      </c>
      <c r="J23" s="68">
        <v>12.234162433</v>
      </c>
      <c r="K23" s="68">
        <v>10.373183965000001</v>
      </c>
      <c r="L23" s="68">
        <v>5.22870978</v>
      </c>
      <c r="M23" s="68">
        <v>4.0489175680000002</v>
      </c>
      <c r="N23" s="68">
        <v>17.431861377000001</v>
      </c>
    </row>
    <row r="24" spans="1:14" x14ac:dyDescent="0.35">
      <c r="A24" s="24">
        <v>2005</v>
      </c>
      <c r="B24" s="68">
        <v>129.37803885400001</v>
      </c>
      <c r="C24" s="68">
        <v>65.256003527999994</v>
      </c>
      <c r="D24" s="68">
        <v>70.841106244000002</v>
      </c>
      <c r="E24" s="68">
        <v>184.710606832</v>
      </c>
      <c r="F24" s="68">
        <v>8.1529554599999994</v>
      </c>
      <c r="G24" s="68">
        <v>5.579683996</v>
      </c>
      <c r="H24" s="68">
        <v>15.122318404</v>
      </c>
      <c r="I24" s="68">
        <v>25.845532344999999</v>
      </c>
      <c r="J24" s="68">
        <v>12.622284986</v>
      </c>
      <c r="K24" s="68">
        <v>10.951450638000001</v>
      </c>
      <c r="L24" s="68">
        <v>5.3623064720000002</v>
      </c>
      <c r="M24" s="68">
        <v>3.8789988100000001</v>
      </c>
      <c r="N24" s="68">
        <v>16.393517112000001</v>
      </c>
    </row>
    <row r="25" spans="1:14" x14ac:dyDescent="0.35">
      <c r="A25" s="24">
        <v>2006</v>
      </c>
      <c r="B25" s="68">
        <v>128.24835938800001</v>
      </c>
      <c r="C25" s="68">
        <v>64.551310107999996</v>
      </c>
      <c r="D25" s="68">
        <v>68.878670714999998</v>
      </c>
      <c r="E25" s="68">
        <v>187.87730558499999</v>
      </c>
      <c r="F25" s="68">
        <v>8.3113476899999998</v>
      </c>
      <c r="G25" s="68">
        <v>5.8391146989999996</v>
      </c>
      <c r="H25" s="68">
        <v>16.174605270000001</v>
      </c>
      <c r="I25" s="68">
        <v>28.095954351</v>
      </c>
      <c r="J25" s="68">
        <v>13.05931361</v>
      </c>
      <c r="K25" s="68">
        <v>10.463267095000001</v>
      </c>
      <c r="L25" s="68">
        <v>5.3067044560000003</v>
      </c>
      <c r="M25" s="68">
        <v>3.121103604</v>
      </c>
      <c r="N25" s="68">
        <v>16.398137974000001</v>
      </c>
    </row>
    <row r="26" spans="1:14" x14ac:dyDescent="0.35">
      <c r="A26" s="24">
        <v>2007</v>
      </c>
      <c r="B26" s="68">
        <v>129.91791268</v>
      </c>
      <c r="C26" s="68">
        <v>64.330613244000006</v>
      </c>
      <c r="D26" s="68">
        <v>67.450431209000001</v>
      </c>
      <c r="E26" s="68">
        <v>186.31475740799999</v>
      </c>
      <c r="F26" s="68">
        <v>8.7743170300000006</v>
      </c>
      <c r="G26" s="68">
        <v>6.0350202150000003</v>
      </c>
      <c r="H26" s="68">
        <v>16.894963970999999</v>
      </c>
      <c r="I26" s="68">
        <v>28.307818272999999</v>
      </c>
      <c r="J26" s="68">
        <v>14.806920278</v>
      </c>
      <c r="K26" s="68">
        <v>10.965153066999999</v>
      </c>
      <c r="L26" s="68">
        <v>5.0384342179999999</v>
      </c>
      <c r="M26" s="68">
        <v>3.3612823449999998</v>
      </c>
      <c r="N26" s="68">
        <v>18.308844155999999</v>
      </c>
    </row>
    <row r="27" spans="1:14" x14ac:dyDescent="0.35">
      <c r="A27" s="24">
        <v>2008</v>
      </c>
      <c r="B27" s="68">
        <v>125.189545681</v>
      </c>
      <c r="C27" s="68">
        <v>64.870849084</v>
      </c>
      <c r="D27" s="68">
        <v>66.035195361999996</v>
      </c>
      <c r="E27" s="68">
        <v>168.85761605799999</v>
      </c>
      <c r="F27" s="68">
        <v>8.3209447529999991</v>
      </c>
      <c r="G27" s="68">
        <v>6.1219568679999998</v>
      </c>
      <c r="H27" s="68">
        <v>18.395628736999999</v>
      </c>
      <c r="I27" s="68">
        <v>28.450776085000001</v>
      </c>
      <c r="J27" s="68">
        <v>13.964068094</v>
      </c>
      <c r="K27" s="68">
        <v>10.416244152999999</v>
      </c>
      <c r="L27" s="68">
        <v>5.8056211329999998</v>
      </c>
      <c r="M27" s="68">
        <v>3.2220145100000002</v>
      </c>
      <c r="N27" s="68">
        <v>17.078068008999999</v>
      </c>
    </row>
    <row r="28" spans="1:14" x14ac:dyDescent="0.35">
      <c r="A28" s="24">
        <v>2009</v>
      </c>
      <c r="B28" s="68">
        <v>127.50169252800001</v>
      </c>
      <c r="C28" s="68">
        <v>61.754366814000001</v>
      </c>
      <c r="D28" s="68">
        <v>65.757705553999998</v>
      </c>
      <c r="E28" s="68">
        <v>164.885909424</v>
      </c>
      <c r="F28" s="68">
        <v>9.0193654569999993</v>
      </c>
      <c r="G28" s="68">
        <v>6.5405592119999998</v>
      </c>
      <c r="H28" s="68">
        <v>19.306233788</v>
      </c>
      <c r="I28" s="68">
        <v>29.836789018000001</v>
      </c>
      <c r="J28" s="68">
        <v>13.500925412000001</v>
      </c>
      <c r="K28" s="68">
        <v>10.514625435999999</v>
      </c>
      <c r="L28" s="68">
        <v>5.4041590770000001</v>
      </c>
      <c r="M28" s="68">
        <v>3.0133287879999999</v>
      </c>
      <c r="N28" s="68">
        <v>17.097987352000001</v>
      </c>
    </row>
    <row r="29" spans="1:14" x14ac:dyDescent="0.35">
      <c r="A29" s="24">
        <v>2010</v>
      </c>
      <c r="B29" s="68">
        <v>130.88219830200001</v>
      </c>
      <c r="C29" s="68">
        <v>61.073864207</v>
      </c>
      <c r="D29" s="68">
        <v>69.474403585999994</v>
      </c>
      <c r="E29" s="68">
        <v>163.14783460999999</v>
      </c>
      <c r="F29" s="68">
        <v>9.1287884770000005</v>
      </c>
      <c r="G29" s="68">
        <v>8.0684741839999994</v>
      </c>
      <c r="H29" s="68">
        <v>18.474352165999999</v>
      </c>
      <c r="I29" s="68">
        <v>33.482560638000002</v>
      </c>
      <c r="J29" s="68">
        <v>13.889054562</v>
      </c>
      <c r="K29" s="68">
        <v>11.137941591000001</v>
      </c>
      <c r="L29" s="68">
        <v>5.6383369840000004</v>
      </c>
      <c r="M29" s="68">
        <v>3.3647851520000001</v>
      </c>
      <c r="N29" s="68">
        <v>18.705919057999999</v>
      </c>
    </row>
    <row r="30" spans="1:14" x14ac:dyDescent="0.35">
      <c r="A30" s="24">
        <v>2011</v>
      </c>
      <c r="B30" s="68">
        <v>130.16603001199999</v>
      </c>
      <c r="C30" s="68">
        <v>60.659453018000001</v>
      </c>
      <c r="D30" s="68">
        <v>68.356666825999994</v>
      </c>
      <c r="E30" s="68">
        <v>164.761752992</v>
      </c>
      <c r="F30" s="68">
        <v>8.8426932530000002</v>
      </c>
      <c r="G30" s="68">
        <v>8.6077253939999991</v>
      </c>
      <c r="H30" s="68">
        <v>22.357380435</v>
      </c>
      <c r="I30" s="68">
        <v>33.576187658999999</v>
      </c>
      <c r="J30" s="68">
        <v>14.246272935</v>
      </c>
      <c r="K30" s="68">
        <v>12.460392050999999</v>
      </c>
      <c r="L30" s="68">
        <v>6.1577538069999997</v>
      </c>
      <c r="M30" s="68">
        <v>3.2423661340000001</v>
      </c>
      <c r="N30" s="68">
        <v>17.025615186</v>
      </c>
    </row>
    <row r="31" spans="1:14" x14ac:dyDescent="0.35">
      <c r="A31" s="24">
        <v>2012</v>
      </c>
      <c r="B31" s="68">
        <v>127.51882965199999</v>
      </c>
      <c r="C31" s="68">
        <v>57.851966969999999</v>
      </c>
      <c r="D31" s="68">
        <v>70.015827361999996</v>
      </c>
      <c r="E31" s="68">
        <v>135.41449055199999</v>
      </c>
      <c r="F31" s="68">
        <v>8.1702015600000006</v>
      </c>
      <c r="G31" s="68">
        <v>8.4661869599999999</v>
      </c>
      <c r="H31" s="68">
        <v>23.353672571000001</v>
      </c>
      <c r="I31" s="68">
        <v>35.037041234</v>
      </c>
      <c r="J31" s="68">
        <v>14.494949455</v>
      </c>
      <c r="K31" s="68">
        <v>12.159453924999999</v>
      </c>
      <c r="L31" s="68">
        <v>6.0468378710000001</v>
      </c>
      <c r="M31" s="68">
        <v>2.9789113789999999</v>
      </c>
      <c r="N31" s="68">
        <v>16.075007713000002</v>
      </c>
    </row>
    <row r="32" spans="1:14" x14ac:dyDescent="0.35">
      <c r="A32" s="24">
        <v>2013</v>
      </c>
      <c r="B32" s="68">
        <v>127.020200262</v>
      </c>
      <c r="C32" s="68">
        <v>56.512776232</v>
      </c>
      <c r="D32" s="68">
        <v>66.548616550000006</v>
      </c>
      <c r="E32" s="68">
        <v>119.303227343</v>
      </c>
      <c r="F32" s="68">
        <v>7.45552072</v>
      </c>
      <c r="G32" s="68">
        <v>9.1094828949999993</v>
      </c>
      <c r="H32" s="68">
        <v>23.423374319000001</v>
      </c>
      <c r="I32" s="68">
        <v>33.255065127000002</v>
      </c>
      <c r="J32" s="68">
        <v>14.697070169</v>
      </c>
      <c r="K32" s="68">
        <v>12.232571549999999</v>
      </c>
      <c r="L32" s="68">
        <v>5.5704176990000001</v>
      </c>
      <c r="M32" s="68">
        <v>2.9892470050000002</v>
      </c>
      <c r="N32" s="68">
        <v>16.889400608999999</v>
      </c>
    </row>
    <row r="33" spans="1:14" x14ac:dyDescent="0.35">
      <c r="A33" s="24">
        <v>2014</v>
      </c>
      <c r="B33" s="68">
        <v>130.70420761099999</v>
      </c>
      <c r="C33" s="68">
        <v>55.205119148999998</v>
      </c>
      <c r="D33" s="68">
        <v>65.652597842000006</v>
      </c>
      <c r="E33" s="68">
        <v>113.80431923</v>
      </c>
      <c r="F33" s="68">
        <v>7.2320428950000002</v>
      </c>
      <c r="G33" s="68">
        <v>8.7447983570000005</v>
      </c>
      <c r="H33" s="68">
        <v>23.951787790000001</v>
      </c>
      <c r="I33" s="68">
        <v>33.178337057999997</v>
      </c>
      <c r="J33" s="68">
        <v>14.699899650000001</v>
      </c>
      <c r="K33" s="68">
        <v>12.307852736999999</v>
      </c>
      <c r="L33" s="68">
        <v>6.0858911210000004</v>
      </c>
      <c r="M33" s="68">
        <v>2.6522567449999999</v>
      </c>
      <c r="N33" s="68">
        <v>16.729877527999999</v>
      </c>
    </row>
    <row r="34" spans="1:14" x14ac:dyDescent="0.35">
      <c r="A34" s="24">
        <v>2015</v>
      </c>
      <c r="B34" s="68">
        <v>128.26753511199999</v>
      </c>
      <c r="C34" s="68">
        <v>55.124791191</v>
      </c>
      <c r="D34" s="68">
        <v>63.856894660999998</v>
      </c>
      <c r="E34" s="68">
        <v>114.967295519</v>
      </c>
      <c r="F34" s="68">
        <v>8.0625918339999991</v>
      </c>
      <c r="G34" s="68">
        <v>8.9356980779999997</v>
      </c>
      <c r="H34" s="68">
        <v>22.448077009999999</v>
      </c>
      <c r="I34" s="68">
        <v>35.090390178</v>
      </c>
      <c r="J34" s="68">
        <v>15.284135473999999</v>
      </c>
      <c r="K34" s="68">
        <v>11.424622451999999</v>
      </c>
      <c r="L34" s="68">
        <v>5.8146603050000003</v>
      </c>
      <c r="M34" s="68">
        <v>2.7285800450000002</v>
      </c>
      <c r="N34" s="68">
        <v>16.727626065999999</v>
      </c>
    </row>
    <row r="35" spans="1:14" x14ac:dyDescent="0.35">
      <c r="A35" s="24">
        <v>2016</v>
      </c>
      <c r="B35" s="68">
        <v>129.650591308</v>
      </c>
      <c r="C35" s="68">
        <v>52.560984439000002</v>
      </c>
      <c r="D35" s="68">
        <v>62.521238445999998</v>
      </c>
      <c r="E35" s="68">
        <v>118.879570763</v>
      </c>
      <c r="F35" s="68">
        <v>8.1720805930000004</v>
      </c>
      <c r="G35" s="68">
        <v>8.4182072049999999</v>
      </c>
      <c r="H35" s="68">
        <v>21.078938459</v>
      </c>
      <c r="I35" s="68">
        <v>36.166371147</v>
      </c>
      <c r="J35" s="68">
        <v>15.73077172</v>
      </c>
      <c r="K35" s="68">
        <v>11.13138404</v>
      </c>
      <c r="L35" s="68">
        <v>6.6083754509999997</v>
      </c>
      <c r="M35" s="68">
        <v>2.6864530960000002</v>
      </c>
      <c r="N35" s="68">
        <v>15.219067498999999</v>
      </c>
    </row>
    <row r="36" spans="1:14" x14ac:dyDescent="0.35">
      <c r="A36" s="24">
        <v>2017</v>
      </c>
      <c r="B36" s="68">
        <v>128.07919173799999</v>
      </c>
      <c r="C36" s="68">
        <v>51.495304994999998</v>
      </c>
      <c r="D36" s="68">
        <v>63.665187277999998</v>
      </c>
      <c r="E36" s="68">
        <v>125.49275792100001</v>
      </c>
      <c r="F36" s="68">
        <v>8.2072833070000009</v>
      </c>
      <c r="G36" s="68">
        <v>8.4674094530000001</v>
      </c>
      <c r="H36" s="68">
        <v>19.505881658</v>
      </c>
      <c r="I36" s="68">
        <v>35.111522575000002</v>
      </c>
      <c r="J36" s="68">
        <v>15.289998027999999</v>
      </c>
      <c r="K36" s="68">
        <v>13.454494245999999</v>
      </c>
      <c r="L36" s="68">
        <v>5.8630725779999997</v>
      </c>
      <c r="M36" s="68">
        <v>2.755544172</v>
      </c>
      <c r="N36" s="68">
        <v>15.594257856</v>
      </c>
    </row>
    <row r="37" spans="1:14" x14ac:dyDescent="0.35">
      <c r="A37" s="24">
        <v>2018</v>
      </c>
      <c r="B37" s="68">
        <v>130.547649522</v>
      </c>
      <c r="C37" s="68">
        <v>49.606609579999997</v>
      </c>
      <c r="D37" s="68">
        <v>61.35619234</v>
      </c>
      <c r="E37" s="68">
        <v>128.15584412999999</v>
      </c>
      <c r="F37" s="68">
        <v>8.3871155690000005</v>
      </c>
      <c r="G37" s="68">
        <v>8.1947084239999999</v>
      </c>
      <c r="H37" s="68">
        <v>20.844494096999998</v>
      </c>
      <c r="I37" s="68">
        <v>36.927744660999998</v>
      </c>
      <c r="J37" s="68">
        <v>15.654494988</v>
      </c>
      <c r="K37" s="68">
        <v>11.712957060000001</v>
      </c>
      <c r="L37" s="68">
        <v>6.9110935769999999</v>
      </c>
      <c r="M37" s="68">
        <v>2.5399402599999998</v>
      </c>
      <c r="N37" s="68">
        <v>14.952854693999999</v>
      </c>
    </row>
    <row r="38" spans="1:14" x14ac:dyDescent="0.35">
      <c r="A38" s="24">
        <v>2019</v>
      </c>
      <c r="B38" s="68">
        <v>130.93960980200001</v>
      </c>
      <c r="C38" s="68">
        <v>48.505999686000003</v>
      </c>
      <c r="D38" s="68">
        <v>59.197863910000002</v>
      </c>
      <c r="E38" s="68">
        <v>109.947013281</v>
      </c>
      <c r="F38" s="68">
        <v>8.5762408959999998</v>
      </c>
      <c r="G38" s="68">
        <v>8.4293718599999998</v>
      </c>
      <c r="H38" s="68">
        <v>19.763877891</v>
      </c>
      <c r="I38" s="68">
        <v>36.997551958999999</v>
      </c>
      <c r="J38" s="68">
        <v>15.949819638999999</v>
      </c>
      <c r="K38" s="68">
        <v>12.285352786000001</v>
      </c>
      <c r="L38" s="68">
        <v>6.08605996</v>
      </c>
      <c r="M38" s="68">
        <v>2.4724073479999999</v>
      </c>
      <c r="N38" s="68">
        <v>15.018931216</v>
      </c>
    </row>
    <row r="39" spans="1:14" x14ac:dyDescent="0.35">
      <c r="A39" s="24">
        <v>2020</v>
      </c>
      <c r="B39" s="68">
        <v>113.757949131</v>
      </c>
      <c r="C39" s="68">
        <v>45.382159315999999</v>
      </c>
      <c r="D39" s="68">
        <v>56.096783694999999</v>
      </c>
      <c r="E39" s="68">
        <v>94.168270643</v>
      </c>
      <c r="F39" s="68">
        <v>7.9151392759999997</v>
      </c>
      <c r="G39" s="68">
        <v>7.9876708780000003</v>
      </c>
      <c r="H39" s="68">
        <v>15.945251499999999</v>
      </c>
      <c r="I39" s="68">
        <v>34.246344041999997</v>
      </c>
      <c r="J39" s="68">
        <v>13.780193213</v>
      </c>
      <c r="K39" s="68">
        <v>11.507987054000001</v>
      </c>
      <c r="L39" s="68">
        <v>5.7914418449999996</v>
      </c>
      <c r="M39" s="68">
        <v>2.321406697</v>
      </c>
      <c r="N39" s="68">
        <v>14.120381116000001</v>
      </c>
    </row>
    <row r="40" spans="1:14" x14ac:dyDescent="0.35">
      <c r="A40" s="6" t="s">
        <v>144</v>
      </c>
    </row>
    <row r="41" spans="1:14" x14ac:dyDescent="0.35">
      <c r="A41" s="13" t="s">
        <v>635</v>
      </c>
    </row>
    <row r="42" spans="1:14" x14ac:dyDescent="0.35">
      <c r="A42" s="13" t="s">
        <v>663</v>
      </c>
    </row>
    <row r="43" spans="1:14" x14ac:dyDescent="0.35">
      <c r="A43" s="6" t="s">
        <v>162</v>
      </c>
    </row>
    <row r="44" spans="1:14" x14ac:dyDescent="0.35">
      <c r="A44" s="6" t="s">
        <v>163</v>
      </c>
    </row>
    <row r="45" spans="1:14" x14ac:dyDescent="0.35">
      <c r="B45" s="1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87A2-F938-48BD-B46D-695A317A4C0D}">
  <sheetPr codeName="Sheet19"/>
  <dimension ref="A1:Q63"/>
  <sheetViews>
    <sheetView zoomScale="85" zoomScaleNormal="85" workbookViewId="0"/>
  </sheetViews>
  <sheetFormatPr defaultColWidth="8.7265625" defaultRowHeight="15.5" x14ac:dyDescent="0.35"/>
  <cols>
    <col min="1" max="3" width="28" style="5" customWidth="1"/>
    <col min="4" max="4" width="11.54296875" style="5" customWidth="1"/>
    <col min="5" max="5" width="11" style="5" bestFit="1" customWidth="1"/>
    <col min="6" max="6" width="10.54296875" style="5" bestFit="1" customWidth="1"/>
    <col min="7" max="7" width="10.1796875" style="5" bestFit="1" customWidth="1"/>
    <col min="8" max="15" width="8.7265625" style="5"/>
    <col min="16" max="16" width="26.54296875" style="5" customWidth="1"/>
    <col min="17" max="17" width="8.7265625" style="5"/>
    <col min="18" max="18" width="10.1796875" style="5" customWidth="1"/>
    <col min="19" max="16384" width="8.7265625" style="5"/>
  </cols>
  <sheetData>
    <row r="1" spans="1:3" x14ac:dyDescent="0.35">
      <c r="A1" s="5" t="s">
        <v>659</v>
      </c>
    </row>
    <row r="3" spans="1:3" x14ac:dyDescent="0.35">
      <c r="A3" s="2" t="s">
        <v>89</v>
      </c>
      <c r="B3" s="46" t="s">
        <v>182</v>
      </c>
      <c r="C3" s="46" t="s">
        <v>183</v>
      </c>
    </row>
    <row r="4" spans="1:3" x14ac:dyDescent="0.35">
      <c r="A4" s="2" t="s">
        <v>167</v>
      </c>
      <c r="B4" s="68">
        <v>-2.4</v>
      </c>
      <c r="C4" s="68">
        <v>-2.8</v>
      </c>
    </row>
    <row r="5" spans="1:3" x14ac:dyDescent="0.35">
      <c r="A5" s="108" t="s">
        <v>139</v>
      </c>
      <c r="B5" s="68">
        <v>-1.6</v>
      </c>
      <c r="C5" s="68">
        <v>-2.2000000000000002</v>
      </c>
    </row>
    <row r="6" spans="1:3" x14ac:dyDescent="0.35">
      <c r="A6" s="2" t="s">
        <v>98</v>
      </c>
      <c r="B6" s="68">
        <v>-2</v>
      </c>
      <c r="C6" s="68">
        <v>0.7</v>
      </c>
    </row>
    <row r="7" spans="1:3" x14ac:dyDescent="0.35">
      <c r="A7" s="2" t="s">
        <v>172</v>
      </c>
      <c r="B7" s="68">
        <v>-1.2</v>
      </c>
      <c r="C7" s="68">
        <v>-1.2</v>
      </c>
    </row>
    <row r="8" spans="1:3" x14ac:dyDescent="0.35">
      <c r="A8" s="2" t="s">
        <v>100</v>
      </c>
      <c r="B8" s="68" t="s">
        <v>184</v>
      </c>
      <c r="C8" s="68">
        <v>-1.2</v>
      </c>
    </row>
    <row r="9" spans="1:3" x14ac:dyDescent="0.35">
      <c r="A9" s="2" t="s">
        <v>99</v>
      </c>
      <c r="B9" s="68">
        <v>-1.1000000000000001</v>
      </c>
      <c r="C9" s="68">
        <v>-1.3</v>
      </c>
    </row>
    <row r="10" spans="1:3" x14ac:dyDescent="0.35">
      <c r="A10" s="2" t="s">
        <v>173</v>
      </c>
      <c r="B10" s="68">
        <v>-0.6</v>
      </c>
      <c r="C10" s="68">
        <v>-0.2</v>
      </c>
    </row>
    <row r="11" spans="1:3" x14ac:dyDescent="0.35">
      <c r="A11" s="2" t="s">
        <v>168</v>
      </c>
      <c r="B11" s="68">
        <v>-0.4</v>
      </c>
      <c r="C11" s="68">
        <v>-0.2</v>
      </c>
    </row>
    <row r="12" spans="1:3" x14ac:dyDescent="0.35">
      <c r="A12" s="2" t="s">
        <v>177</v>
      </c>
      <c r="B12" s="68" t="s">
        <v>184</v>
      </c>
      <c r="C12" s="68">
        <v>-0.4</v>
      </c>
    </row>
    <row r="13" spans="1:3" x14ac:dyDescent="0.35">
      <c r="A13" s="2" t="s">
        <v>140</v>
      </c>
      <c r="B13" s="68">
        <v>-0.6</v>
      </c>
      <c r="C13" s="68">
        <v>-0.7</v>
      </c>
    </row>
    <row r="14" spans="1:3" x14ac:dyDescent="0.35">
      <c r="A14" s="2" t="s">
        <v>138</v>
      </c>
      <c r="B14" s="68">
        <v>-0.5</v>
      </c>
      <c r="C14" s="68">
        <v>0.2</v>
      </c>
    </row>
    <row r="15" spans="1:3" x14ac:dyDescent="0.35">
      <c r="A15" s="2" t="s">
        <v>141</v>
      </c>
      <c r="B15" s="68">
        <v>-0.4</v>
      </c>
      <c r="C15" s="68">
        <v>-0.4</v>
      </c>
    </row>
    <row r="16" spans="1:3" x14ac:dyDescent="0.35">
      <c r="A16" s="2" t="s">
        <v>176</v>
      </c>
      <c r="B16" s="68">
        <v>0.2</v>
      </c>
      <c r="C16" s="68">
        <v>0</v>
      </c>
    </row>
    <row r="17" spans="1:17" x14ac:dyDescent="0.35">
      <c r="A17" s="2" t="s">
        <v>170</v>
      </c>
      <c r="B17" s="68">
        <v>0.2</v>
      </c>
      <c r="C17" s="68">
        <v>-0.7</v>
      </c>
    </row>
    <row r="18" spans="1:17" x14ac:dyDescent="0.35">
      <c r="A18" s="2" t="s">
        <v>97</v>
      </c>
      <c r="B18" s="68">
        <v>0.4</v>
      </c>
      <c r="C18" s="68" t="s">
        <v>184</v>
      </c>
    </row>
    <row r="19" spans="1:17" x14ac:dyDescent="0.35">
      <c r="A19" s="2" t="s">
        <v>101</v>
      </c>
      <c r="B19" s="68" t="s">
        <v>184</v>
      </c>
      <c r="C19" s="68">
        <v>0.3</v>
      </c>
    </row>
    <row r="20" spans="1:17" x14ac:dyDescent="0.35">
      <c r="A20" s="2" t="s">
        <v>145</v>
      </c>
      <c r="B20" s="68" t="s">
        <v>184</v>
      </c>
      <c r="C20" s="68">
        <v>1.1000000000000001</v>
      </c>
    </row>
    <row r="21" spans="1:17" x14ac:dyDescent="0.35">
      <c r="A21" s="2" t="s">
        <v>174</v>
      </c>
      <c r="B21" s="68">
        <v>0.9</v>
      </c>
      <c r="C21" s="68">
        <v>0.8</v>
      </c>
    </row>
    <row r="22" spans="1:17" x14ac:dyDescent="0.35">
      <c r="A22" s="2" t="s">
        <v>169</v>
      </c>
      <c r="B22" s="68">
        <v>1.3</v>
      </c>
      <c r="C22" s="68" t="s">
        <v>184</v>
      </c>
    </row>
    <row r="23" spans="1:17" x14ac:dyDescent="0.35">
      <c r="A23" s="2" t="s">
        <v>143</v>
      </c>
      <c r="B23" s="68">
        <v>1.3</v>
      </c>
      <c r="C23" s="68">
        <v>1.2</v>
      </c>
    </row>
    <row r="24" spans="1:17" x14ac:dyDescent="0.35">
      <c r="A24" s="2" t="s">
        <v>175</v>
      </c>
      <c r="B24" s="68">
        <v>1.6</v>
      </c>
      <c r="C24" s="68">
        <v>1</v>
      </c>
    </row>
    <row r="25" spans="1:17" x14ac:dyDescent="0.35">
      <c r="A25" s="2" t="s">
        <v>142</v>
      </c>
      <c r="B25" s="68">
        <v>1.6</v>
      </c>
      <c r="C25" s="68">
        <v>1.3</v>
      </c>
    </row>
    <row r="26" spans="1:17" ht="15" customHeight="1" x14ac:dyDescent="0.35">
      <c r="A26" s="2" t="s">
        <v>171</v>
      </c>
      <c r="B26" s="68">
        <v>3.5</v>
      </c>
      <c r="C26" s="68">
        <v>3.5</v>
      </c>
    </row>
    <row r="27" spans="1:17" ht="15" customHeight="1" x14ac:dyDescent="0.35">
      <c r="A27" s="2" t="s">
        <v>178</v>
      </c>
      <c r="B27" s="68">
        <v>5.2</v>
      </c>
      <c r="C27" s="68">
        <v>4.5999999999999996</v>
      </c>
    </row>
    <row r="28" spans="1:17" x14ac:dyDescent="0.35">
      <c r="A28" s="6" t="s">
        <v>186</v>
      </c>
      <c r="Q28" s="11"/>
    </row>
    <row r="29" spans="1:17" x14ac:dyDescent="0.35">
      <c r="A29" s="6" t="s">
        <v>144</v>
      </c>
      <c r="Q29" s="11"/>
    </row>
    <row r="30" spans="1:17" x14ac:dyDescent="0.35">
      <c r="A30" s="13" t="s">
        <v>660</v>
      </c>
      <c r="Q30" s="11"/>
    </row>
    <row r="31" spans="1:17" x14ac:dyDescent="0.35">
      <c r="A31" s="13" t="s">
        <v>661</v>
      </c>
      <c r="Q31" s="11"/>
    </row>
    <row r="32" spans="1:17" x14ac:dyDescent="0.35">
      <c r="A32" s="13" t="s">
        <v>662</v>
      </c>
      <c r="Q32" s="11"/>
    </row>
    <row r="33" spans="1:17" x14ac:dyDescent="0.35">
      <c r="A33" s="6" t="s">
        <v>162</v>
      </c>
      <c r="Q33" s="11"/>
    </row>
    <row r="34" spans="1:17" x14ac:dyDescent="0.35">
      <c r="A34" s="6" t="s">
        <v>163</v>
      </c>
      <c r="Q34" s="11"/>
    </row>
    <row r="35" spans="1:17" ht="15" customHeight="1" x14ac:dyDescent="0.35">
      <c r="Q35" s="11"/>
    </row>
    <row r="36" spans="1:17" ht="15" customHeight="1" x14ac:dyDescent="0.35">
      <c r="Q36" s="11"/>
    </row>
    <row r="37" spans="1:17" x14ac:dyDescent="0.35">
      <c r="Q37" s="11"/>
    </row>
    <row r="38" spans="1:17" x14ac:dyDescent="0.35">
      <c r="Q38" s="11"/>
    </row>
    <row r="39" spans="1:17" x14ac:dyDescent="0.35">
      <c r="Q39" s="11"/>
    </row>
    <row r="40" spans="1:17" ht="17.5" x14ac:dyDescent="0.35">
      <c r="A40" s="100"/>
      <c r="Q40" s="11"/>
    </row>
    <row r="41" spans="1:17" x14ac:dyDescent="0.35">
      <c r="Q41" s="11"/>
    </row>
    <row r="42" spans="1:17" x14ac:dyDescent="0.35">
      <c r="Q42" s="11"/>
    </row>
    <row r="43" spans="1:17" ht="31" x14ac:dyDescent="0.35">
      <c r="B43" s="32" t="s">
        <v>185</v>
      </c>
      <c r="Q43" s="11"/>
    </row>
    <row r="44" spans="1:17" x14ac:dyDescent="0.35">
      <c r="A44" s="15"/>
    </row>
    <row r="45" spans="1:17" x14ac:dyDescent="0.35">
      <c r="A45" s="15"/>
      <c r="B45" s="12"/>
      <c r="Q45" s="11"/>
    </row>
    <row r="46" spans="1:17" x14ac:dyDescent="0.35">
      <c r="A46" s="15"/>
      <c r="Q46" s="11"/>
    </row>
    <row r="47" spans="1:17" x14ac:dyDescent="0.35">
      <c r="A47" s="15"/>
      <c r="Q47" s="11"/>
    </row>
    <row r="48" spans="1:17" x14ac:dyDescent="0.35">
      <c r="A48" s="15"/>
      <c r="Q48" s="11"/>
    </row>
    <row r="49" spans="1:17" x14ac:dyDescent="0.35">
      <c r="A49" s="15"/>
      <c r="Q49" s="11"/>
    </row>
    <row r="50" spans="1:17" x14ac:dyDescent="0.35">
      <c r="A50" s="15"/>
      <c r="Q50" s="11"/>
    </row>
    <row r="51" spans="1:17" x14ac:dyDescent="0.35">
      <c r="A51" s="15"/>
      <c r="Q51" s="11"/>
    </row>
    <row r="52" spans="1:17" x14ac:dyDescent="0.35">
      <c r="A52" s="15"/>
      <c r="Q52" s="11"/>
    </row>
    <row r="53" spans="1:17" x14ac:dyDescent="0.35">
      <c r="A53" s="15"/>
      <c r="Q53" s="11"/>
    </row>
    <row r="54" spans="1:17" x14ac:dyDescent="0.35">
      <c r="A54" s="15"/>
      <c r="Q54" s="11"/>
    </row>
    <row r="63" spans="1:17" x14ac:dyDescent="0.35">
      <c r="Q63"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C974-D92D-41C4-A812-47FFEBCF48B7}">
  <sheetPr codeName="Sheet2"/>
  <dimension ref="A1:S58"/>
  <sheetViews>
    <sheetView zoomScale="85" zoomScaleNormal="85" workbookViewId="0"/>
  </sheetViews>
  <sheetFormatPr defaultColWidth="9.1796875" defaultRowHeight="15.5" x14ac:dyDescent="0.35"/>
  <cols>
    <col min="1" max="1" width="10.26953125" style="5" customWidth="1"/>
    <col min="2" max="2" width="10" style="5" customWidth="1"/>
    <col min="3" max="16384" width="9.1796875" style="5"/>
  </cols>
  <sheetData>
    <row r="1" spans="1:4" ht="18.75" customHeight="1" x14ac:dyDescent="0.35">
      <c r="A1" s="5" t="s">
        <v>702</v>
      </c>
    </row>
    <row r="3" spans="1:4" ht="31" x14ac:dyDescent="0.35">
      <c r="A3" s="65" t="s">
        <v>72</v>
      </c>
      <c r="B3" s="65" t="s">
        <v>74</v>
      </c>
      <c r="C3" s="65" t="s">
        <v>75</v>
      </c>
    </row>
    <row r="4" spans="1:4" x14ac:dyDescent="0.35">
      <c r="A4" s="2">
        <v>2019</v>
      </c>
      <c r="B4" s="2" t="s">
        <v>76</v>
      </c>
      <c r="C4" s="2">
        <v>7365</v>
      </c>
      <c r="D4" s="8"/>
    </row>
    <row r="5" spans="1:4" x14ac:dyDescent="0.35">
      <c r="A5" s="2">
        <v>2019</v>
      </c>
      <c r="B5" s="2" t="s">
        <v>77</v>
      </c>
      <c r="C5" s="2">
        <v>6456</v>
      </c>
    </row>
    <row r="6" spans="1:4" x14ac:dyDescent="0.35">
      <c r="A6" s="2">
        <v>2019</v>
      </c>
      <c r="B6" s="2" t="s">
        <v>78</v>
      </c>
      <c r="C6" s="2">
        <v>6786</v>
      </c>
    </row>
    <row r="7" spans="1:4" x14ac:dyDescent="0.35">
      <c r="A7" s="2">
        <v>2019</v>
      </c>
      <c r="B7" s="2" t="s">
        <v>79</v>
      </c>
      <c r="C7" s="2">
        <v>7260</v>
      </c>
    </row>
    <row r="8" spans="1:4" x14ac:dyDescent="0.35">
      <c r="A8" s="2">
        <v>2019</v>
      </c>
      <c r="B8" s="2" t="s">
        <v>80</v>
      </c>
      <c r="C8" s="2">
        <v>7655</v>
      </c>
    </row>
    <row r="9" spans="1:4" x14ac:dyDescent="0.35">
      <c r="A9" s="2">
        <v>2019</v>
      </c>
      <c r="B9" s="2" t="s">
        <v>81</v>
      </c>
      <c r="C9" s="2">
        <v>6841</v>
      </c>
    </row>
    <row r="10" spans="1:4" x14ac:dyDescent="0.35">
      <c r="A10" s="2">
        <v>2019</v>
      </c>
      <c r="B10" s="2" t="s">
        <v>82</v>
      </c>
      <c r="C10" s="2">
        <v>7191</v>
      </c>
    </row>
    <row r="11" spans="1:4" x14ac:dyDescent="0.35">
      <c r="A11" s="2">
        <v>2019</v>
      </c>
      <c r="B11" s="2" t="s">
        <v>83</v>
      </c>
      <c r="C11" s="2">
        <v>6584</v>
      </c>
    </row>
    <row r="12" spans="1:4" x14ac:dyDescent="0.35">
      <c r="A12" s="2">
        <v>2019</v>
      </c>
      <c r="B12" s="2" t="s">
        <v>84</v>
      </c>
      <c r="C12" s="2">
        <v>6920</v>
      </c>
    </row>
    <row r="13" spans="1:4" x14ac:dyDescent="0.35">
      <c r="A13" s="2">
        <v>2019</v>
      </c>
      <c r="B13" s="2" t="s">
        <v>85</v>
      </c>
      <c r="C13" s="2">
        <v>7659</v>
      </c>
    </row>
    <row r="14" spans="1:4" x14ac:dyDescent="0.35">
      <c r="A14" s="2">
        <v>2019</v>
      </c>
      <c r="B14" s="2" t="s">
        <v>86</v>
      </c>
      <c r="C14" s="2">
        <v>7239</v>
      </c>
    </row>
    <row r="15" spans="1:4" x14ac:dyDescent="0.35">
      <c r="A15" s="2">
        <v>2019</v>
      </c>
      <c r="B15" s="2" t="s">
        <v>87</v>
      </c>
      <c r="C15" s="2">
        <v>6376</v>
      </c>
    </row>
    <row r="16" spans="1:4" x14ac:dyDescent="0.35">
      <c r="A16" s="2">
        <v>2020</v>
      </c>
      <c r="B16" s="2" t="s">
        <v>76</v>
      </c>
      <c r="C16" s="2">
        <v>7727</v>
      </c>
    </row>
    <row r="17" spans="1:3" x14ac:dyDescent="0.35">
      <c r="A17" s="2">
        <v>2020</v>
      </c>
      <c r="B17" s="2" t="s">
        <v>77</v>
      </c>
      <c r="C17" s="2">
        <v>6760</v>
      </c>
    </row>
    <row r="18" spans="1:3" x14ac:dyDescent="0.35">
      <c r="A18" s="2">
        <v>2020</v>
      </c>
      <c r="B18" s="2" t="s">
        <v>78</v>
      </c>
      <c r="C18" s="2">
        <v>6378</v>
      </c>
    </row>
    <row r="19" spans="1:3" x14ac:dyDescent="0.35">
      <c r="A19" s="2">
        <v>2020</v>
      </c>
      <c r="B19" s="2" t="s">
        <v>79</v>
      </c>
      <c r="C19" s="2">
        <v>4637</v>
      </c>
    </row>
    <row r="20" spans="1:3" x14ac:dyDescent="0.35">
      <c r="A20" s="2">
        <v>2020</v>
      </c>
      <c r="B20" s="2" t="s">
        <v>80</v>
      </c>
      <c r="C20" s="2">
        <v>5076</v>
      </c>
    </row>
    <row r="21" spans="1:3" x14ac:dyDescent="0.35">
      <c r="A21" s="2">
        <v>2020</v>
      </c>
      <c r="B21" s="2" t="s">
        <v>81</v>
      </c>
      <c r="C21" s="2">
        <v>6338</v>
      </c>
    </row>
    <row r="22" spans="1:3" x14ac:dyDescent="0.35">
      <c r="A22" s="2">
        <v>2020</v>
      </c>
      <c r="B22" s="2" t="s">
        <v>82</v>
      </c>
      <c r="C22" s="2">
        <v>6675</v>
      </c>
    </row>
    <row r="23" spans="1:3" x14ac:dyDescent="0.35">
      <c r="A23" s="2">
        <v>2020</v>
      </c>
      <c r="B23" s="2" t="s">
        <v>83</v>
      </c>
      <c r="C23" s="2">
        <v>6368</v>
      </c>
    </row>
    <row r="24" spans="1:3" x14ac:dyDescent="0.35">
      <c r="A24" s="2">
        <v>2020</v>
      </c>
      <c r="B24" s="2" t="s">
        <v>84</v>
      </c>
      <c r="C24" s="2">
        <v>6962</v>
      </c>
    </row>
    <row r="25" spans="1:3" x14ac:dyDescent="0.35">
      <c r="A25" s="2">
        <v>2020</v>
      </c>
      <c r="B25" s="2" t="s">
        <v>85</v>
      </c>
      <c r="C25" s="2">
        <v>7133</v>
      </c>
    </row>
    <row r="26" spans="1:3" x14ac:dyDescent="0.35">
      <c r="A26" s="2">
        <v>2020</v>
      </c>
      <c r="B26" s="2" t="s">
        <v>86</v>
      </c>
      <c r="C26" s="2">
        <v>7305</v>
      </c>
    </row>
    <row r="27" spans="1:3" x14ac:dyDescent="0.35">
      <c r="A27" s="2">
        <v>2020</v>
      </c>
      <c r="B27" s="2" t="s">
        <v>87</v>
      </c>
      <c r="C27" s="2">
        <v>7079</v>
      </c>
    </row>
    <row r="28" spans="1:3" x14ac:dyDescent="0.35">
      <c r="A28" s="2">
        <v>2021</v>
      </c>
      <c r="B28" s="2" t="s">
        <v>76</v>
      </c>
      <c r="C28" s="2">
        <v>7025</v>
      </c>
    </row>
    <row r="29" spans="1:3" x14ac:dyDescent="0.35">
      <c r="A29" s="2">
        <v>2021</v>
      </c>
      <c r="B29" s="2" t="s">
        <v>77</v>
      </c>
      <c r="C29" s="2">
        <v>6456</v>
      </c>
    </row>
    <row r="30" spans="1:3" x14ac:dyDescent="0.35">
      <c r="A30" s="2">
        <v>2021</v>
      </c>
      <c r="B30" s="2" t="s">
        <v>78</v>
      </c>
      <c r="C30" s="2">
        <v>7898</v>
      </c>
    </row>
    <row r="31" spans="1:3" ht="15" customHeight="1" x14ac:dyDescent="0.35">
      <c r="A31" s="2">
        <v>2021</v>
      </c>
      <c r="B31" s="2" t="s">
        <v>79</v>
      </c>
      <c r="C31" s="2">
        <v>6945</v>
      </c>
    </row>
    <row r="32" spans="1:3" x14ac:dyDescent="0.35">
      <c r="A32" s="2">
        <v>2021</v>
      </c>
      <c r="B32" s="2" t="s">
        <v>80</v>
      </c>
      <c r="C32" s="2">
        <v>7037</v>
      </c>
    </row>
    <row r="33" spans="1:19" x14ac:dyDescent="0.35">
      <c r="A33" s="2">
        <v>2021</v>
      </c>
      <c r="B33" s="2" t="s">
        <v>81</v>
      </c>
      <c r="C33" s="2">
        <v>7740</v>
      </c>
    </row>
    <row r="34" spans="1:19" x14ac:dyDescent="0.35">
      <c r="A34" s="2">
        <v>2021</v>
      </c>
      <c r="B34" s="2" t="s">
        <v>82</v>
      </c>
      <c r="C34" s="2">
        <v>7024</v>
      </c>
      <c r="D34" s="8"/>
    </row>
    <row r="35" spans="1:19" x14ac:dyDescent="0.35">
      <c r="A35" s="2">
        <v>2021</v>
      </c>
      <c r="B35" s="2" t="s">
        <v>83</v>
      </c>
      <c r="C35" s="2">
        <v>6928</v>
      </c>
    </row>
    <row r="36" spans="1:19" ht="15" customHeight="1" x14ac:dyDescent="0.35">
      <c r="A36" s="2">
        <v>2021</v>
      </c>
      <c r="B36" s="2" t="s">
        <v>84</v>
      </c>
      <c r="C36" s="2">
        <v>7359</v>
      </c>
      <c r="F36" s="32"/>
      <c r="G36" s="32"/>
      <c r="H36" s="32"/>
      <c r="I36" s="32"/>
      <c r="J36" s="32"/>
      <c r="K36" s="32"/>
      <c r="L36" s="32"/>
      <c r="M36" s="32"/>
      <c r="N36" s="32"/>
      <c r="O36" s="32"/>
      <c r="P36" s="32"/>
      <c r="Q36" s="32"/>
      <c r="R36" s="32"/>
      <c r="S36" s="32"/>
    </row>
    <row r="37" spans="1:19" x14ac:dyDescent="0.35">
      <c r="A37" s="2">
        <v>2021</v>
      </c>
      <c r="B37" s="2" t="s">
        <v>85</v>
      </c>
      <c r="C37" s="2">
        <v>7282</v>
      </c>
      <c r="F37" s="32"/>
      <c r="G37" s="32"/>
      <c r="H37" s="32"/>
      <c r="I37" s="32"/>
      <c r="J37" s="32"/>
      <c r="K37" s="32"/>
      <c r="L37" s="32"/>
      <c r="M37" s="32"/>
      <c r="N37" s="32"/>
      <c r="O37" s="32"/>
      <c r="P37" s="32"/>
      <c r="Q37" s="32"/>
      <c r="R37" s="32"/>
      <c r="S37" s="32"/>
    </row>
    <row r="38" spans="1:19" ht="17.25" customHeight="1" x14ac:dyDescent="0.35">
      <c r="A38" s="2">
        <v>2021</v>
      </c>
      <c r="B38" s="2" t="s">
        <v>86</v>
      </c>
      <c r="C38" s="2">
        <v>7712</v>
      </c>
      <c r="E38" s="32"/>
      <c r="F38" s="32"/>
      <c r="G38" s="32"/>
      <c r="H38" s="32"/>
      <c r="I38" s="32"/>
      <c r="J38" s="32"/>
      <c r="K38" s="32"/>
      <c r="L38" s="32"/>
      <c r="M38" s="32"/>
      <c r="N38" s="32"/>
      <c r="O38" s="32"/>
      <c r="P38" s="32"/>
      <c r="Q38" s="32"/>
      <c r="R38" s="32"/>
      <c r="S38" s="32"/>
    </row>
    <row r="39" spans="1:19" x14ac:dyDescent="0.35">
      <c r="A39" s="2">
        <v>2021</v>
      </c>
      <c r="B39" s="2" t="s">
        <v>87</v>
      </c>
      <c r="C39" s="2">
        <v>6868</v>
      </c>
      <c r="E39" s="173"/>
      <c r="F39" s="173"/>
      <c r="G39" s="173"/>
      <c r="H39" s="173"/>
      <c r="I39" s="173"/>
      <c r="J39" s="173"/>
      <c r="K39" s="173"/>
      <c r="L39" s="173"/>
      <c r="M39" s="173"/>
      <c r="N39" s="173"/>
      <c r="O39" s="173"/>
      <c r="P39" s="173"/>
      <c r="Q39" s="173"/>
      <c r="R39" s="173"/>
      <c r="S39" s="173"/>
    </row>
    <row r="40" spans="1:19" x14ac:dyDescent="0.35">
      <c r="A40" s="2">
        <v>2022</v>
      </c>
      <c r="B40" s="2" t="s">
        <v>76</v>
      </c>
      <c r="C40" s="2">
        <v>7307</v>
      </c>
      <c r="E40" s="173"/>
      <c r="F40" s="173"/>
      <c r="G40" s="173"/>
      <c r="H40" s="173"/>
      <c r="I40" s="173"/>
      <c r="J40" s="173"/>
      <c r="K40" s="173"/>
      <c r="L40" s="173"/>
      <c r="M40" s="173"/>
      <c r="N40" s="173"/>
      <c r="O40" s="173"/>
      <c r="P40" s="173"/>
      <c r="Q40" s="173"/>
      <c r="R40" s="173"/>
      <c r="S40" s="173"/>
    </row>
    <row r="41" spans="1:19" x14ac:dyDescent="0.35">
      <c r="A41" s="2">
        <v>2022</v>
      </c>
      <c r="B41" s="2" t="s">
        <v>77</v>
      </c>
      <c r="C41" s="2">
        <v>7482</v>
      </c>
      <c r="E41" s="173"/>
      <c r="F41" s="173"/>
      <c r="G41" s="173"/>
      <c r="H41" s="173"/>
      <c r="I41" s="173"/>
      <c r="J41" s="173"/>
      <c r="K41" s="173"/>
      <c r="L41" s="173"/>
      <c r="M41" s="173"/>
      <c r="N41" s="173"/>
      <c r="O41" s="173"/>
      <c r="P41" s="173"/>
      <c r="Q41" s="173"/>
      <c r="R41" s="173"/>
      <c r="S41" s="173"/>
    </row>
    <row r="42" spans="1:19" x14ac:dyDescent="0.35">
      <c r="A42" s="2">
        <v>2022</v>
      </c>
      <c r="B42" s="2" t="s">
        <v>78</v>
      </c>
      <c r="C42" s="2">
        <v>8627</v>
      </c>
      <c r="E42" s="173"/>
      <c r="F42" s="173"/>
      <c r="G42" s="173"/>
      <c r="H42" s="173"/>
      <c r="I42" s="173"/>
      <c r="J42" s="173"/>
      <c r="K42" s="173"/>
      <c r="L42" s="173"/>
      <c r="M42" s="173"/>
      <c r="N42" s="173"/>
      <c r="O42" s="173"/>
      <c r="P42" s="173"/>
      <c r="Q42" s="173"/>
      <c r="R42" s="173"/>
      <c r="S42" s="173"/>
    </row>
    <row r="43" spans="1:19" x14ac:dyDescent="0.35">
      <c r="A43" s="2">
        <v>2022</v>
      </c>
      <c r="B43" s="2" t="s">
        <v>79</v>
      </c>
      <c r="C43" s="2">
        <v>7660</v>
      </c>
      <c r="E43" s="173"/>
      <c r="F43" s="173"/>
      <c r="G43" s="173"/>
      <c r="H43" s="173"/>
      <c r="I43" s="173"/>
      <c r="J43" s="173"/>
      <c r="K43" s="173"/>
      <c r="L43" s="173"/>
      <c r="M43" s="173"/>
      <c r="N43" s="173"/>
      <c r="O43" s="173"/>
      <c r="P43" s="173"/>
      <c r="Q43" s="173"/>
      <c r="R43" s="173"/>
      <c r="S43" s="173"/>
    </row>
    <row r="44" spans="1:19" x14ac:dyDescent="0.35">
      <c r="A44" s="2">
        <v>2022</v>
      </c>
      <c r="B44" s="2" t="s">
        <v>80</v>
      </c>
      <c r="C44" s="2">
        <v>8231</v>
      </c>
      <c r="E44" s="173"/>
      <c r="F44" s="173"/>
      <c r="G44" s="173"/>
      <c r="H44" s="173"/>
      <c r="I44" s="173"/>
      <c r="J44" s="173"/>
      <c r="K44" s="173"/>
      <c r="L44" s="173"/>
      <c r="M44" s="173"/>
      <c r="N44" s="173"/>
      <c r="O44" s="173"/>
      <c r="P44" s="173"/>
      <c r="Q44" s="173"/>
      <c r="R44" s="173"/>
      <c r="S44" s="173"/>
    </row>
    <row r="45" spans="1:19" x14ac:dyDescent="0.35">
      <c r="A45" s="2">
        <v>2022</v>
      </c>
      <c r="B45" s="2" t="s">
        <v>81</v>
      </c>
      <c r="C45" s="2">
        <v>8300</v>
      </c>
      <c r="E45" s="173"/>
      <c r="F45" s="173"/>
      <c r="G45" s="173"/>
      <c r="H45" s="173"/>
      <c r="I45" s="173"/>
      <c r="J45" s="173"/>
      <c r="K45" s="173"/>
      <c r="L45" s="173"/>
      <c r="M45" s="173"/>
      <c r="N45" s="173"/>
      <c r="O45" s="173"/>
      <c r="P45" s="173"/>
      <c r="Q45" s="173"/>
      <c r="R45" s="173"/>
      <c r="S45" s="173"/>
    </row>
    <row r="46" spans="1:19" x14ac:dyDescent="0.35">
      <c r="A46" s="2">
        <v>2022</v>
      </c>
      <c r="B46" s="2" t="s">
        <v>82</v>
      </c>
      <c r="C46" s="2">
        <v>7017</v>
      </c>
      <c r="E46" s="173"/>
      <c r="F46" s="173"/>
      <c r="G46" s="173"/>
      <c r="H46" s="173"/>
      <c r="I46" s="173"/>
      <c r="J46" s="173"/>
      <c r="K46" s="173"/>
      <c r="L46" s="173"/>
      <c r="M46" s="173"/>
      <c r="N46" s="173"/>
      <c r="O46" s="173"/>
      <c r="P46" s="173"/>
      <c r="Q46" s="173"/>
      <c r="R46" s="173"/>
      <c r="S46" s="173"/>
    </row>
    <row r="47" spans="1:19" x14ac:dyDescent="0.35">
      <c r="A47" s="2">
        <v>2022</v>
      </c>
      <c r="B47" s="2" t="s">
        <v>83</v>
      </c>
      <c r="C47" s="2">
        <v>7879</v>
      </c>
      <c r="E47" s="173"/>
      <c r="F47" s="173"/>
      <c r="G47" s="173"/>
      <c r="H47" s="173"/>
      <c r="I47" s="173"/>
      <c r="J47" s="173"/>
      <c r="K47" s="173"/>
      <c r="L47" s="173"/>
      <c r="M47" s="173"/>
      <c r="N47" s="173"/>
      <c r="O47" s="173"/>
      <c r="P47" s="173"/>
      <c r="Q47" s="173"/>
      <c r="R47" s="173"/>
      <c r="S47" s="173"/>
    </row>
    <row r="48" spans="1:19" x14ac:dyDescent="0.35">
      <c r="A48" s="2">
        <v>2022</v>
      </c>
      <c r="B48" s="2" t="s">
        <v>84</v>
      </c>
      <c r="C48" s="2">
        <v>7856</v>
      </c>
      <c r="E48" s="173"/>
      <c r="F48" s="173"/>
      <c r="G48" s="173"/>
      <c r="H48" s="173"/>
      <c r="I48" s="173"/>
      <c r="J48" s="173"/>
      <c r="K48" s="173"/>
      <c r="L48" s="173"/>
      <c r="M48" s="173"/>
      <c r="N48" s="173"/>
      <c r="O48" s="173"/>
      <c r="P48" s="173"/>
      <c r="Q48" s="173"/>
      <c r="R48" s="173"/>
      <c r="S48" s="173"/>
    </row>
    <row r="49" spans="1:19" x14ac:dyDescent="0.35">
      <c r="A49" s="2">
        <v>2022</v>
      </c>
      <c r="B49" s="2" t="s">
        <v>85</v>
      </c>
      <c r="C49" s="2">
        <v>7717</v>
      </c>
      <c r="E49" s="173"/>
      <c r="F49" s="173"/>
      <c r="G49" s="173"/>
      <c r="H49" s="173"/>
      <c r="I49" s="173"/>
      <c r="J49" s="173"/>
      <c r="K49" s="173"/>
      <c r="L49" s="173"/>
      <c r="M49" s="173"/>
      <c r="N49" s="173"/>
      <c r="O49" s="173"/>
      <c r="P49" s="173"/>
      <c r="Q49" s="173"/>
      <c r="R49" s="173"/>
      <c r="S49" s="173"/>
    </row>
    <row r="50" spans="1:19" x14ac:dyDescent="0.35">
      <c r="A50" s="2">
        <v>2022</v>
      </c>
      <c r="B50" s="2" t="s">
        <v>86</v>
      </c>
      <c r="C50" s="2">
        <v>8253</v>
      </c>
    </row>
    <row r="51" spans="1:19" x14ac:dyDescent="0.35">
      <c r="A51" s="2">
        <v>2022</v>
      </c>
      <c r="B51" s="2" t="s">
        <v>87</v>
      </c>
      <c r="C51" s="2">
        <v>7016</v>
      </c>
    </row>
    <row r="52" spans="1:19" x14ac:dyDescent="0.35">
      <c r="A52" s="8" t="s">
        <v>144</v>
      </c>
    </row>
    <row r="53" spans="1:19" x14ac:dyDescent="0.35">
      <c r="A53" s="5" t="s">
        <v>559</v>
      </c>
    </row>
    <row r="54" spans="1:19" x14ac:dyDescent="0.35">
      <c r="A54" s="5" t="s">
        <v>560</v>
      </c>
    </row>
    <row r="55" spans="1:19" x14ac:dyDescent="0.35">
      <c r="A55" s="116" t="s">
        <v>561</v>
      </c>
    </row>
    <row r="56" spans="1:19" x14ac:dyDescent="0.35">
      <c r="A56" s="116" t="s">
        <v>671</v>
      </c>
    </row>
    <row r="57" spans="1:19" x14ac:dyDescent="0.35">
      <c r="A57" s="116" t="s">
        <v>703</v>
      </c>
    </row>
    <row r="58" spans="1:19" x14ac:dyDescent="0.35">
      <c r="D58" s="32"/>
    </row>
  </sheetData>
  <mergeCells count="1">
    <mergeCell ref="E39:S4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4350-0D60-44D1-903C-4FFC9A5AF376}">
  <sheetPr codeName="Sheet20"/>
  <dimension ref="A1:G47"/>
  <sheetViews>
    <sheetView zoomScale="85" zoomScaleNormal="85" workbookViewId="0"/>
  </sheetViews>
  <sheetFormatPr defaultColWidth="9.1796875" defaultRowHeight="15.5" x14ac:dyDescent="0.35"/>
  <cols>
    <col min="1" max="1" width="13.1796875" style="5" customWidth="1"/>
    <col min="2" max="2" width="12.453125" style="5" customWidth="1"/>
    <col min="3" max="3" width="10.54296875" style="5" customWidth="1"/>
    <col min="4" max="4" width="17.26953125" style="5" customWidth="1"/>
    <col min="5" max="5" width="9.1796875" style="5"/>
    <col min="6" max="6" width="12.54296875" style="5" customWidth="1"/>
    <col min="7" max="7" width="11.453125" style="5" customWidth="1"/>
    <col min="8" max="16384" width="9.1796875" style="5"/>
  </cols>
  <sheetData>
    <row r="1" spans="1:6" x14ac:dyDescent="0.35">
      <c r="A1" s="8" t="s">
        <v>586</v>
      </c>
    </row>
    <row r="2" spans="1:6" x14ac:dyDescent="0.35">
      <c r="A2" s="5" t="s">
        <v>654</v>
      </c>
    </row>
    <row r="4" spans="1:6" s="7" customFormat="1" ht="31" x14ac:dyDescent="0.35">
      <c r="A4" s="70" t="s">
        <v>72</v>
      </c>
      <c r="B4" s="70" t="s">
        <v>580</v>
      </c>
      <c r="C4" s="71" t="s">
        <v>187</v>
      </c>
      <c r="D4" s="24" t="s">
        <v>188</v>
      </c>
      <c r="F4" s="6"/>
    </row>
    <row r="5" spans="1:6" s="7" customFormat="1" x14ac:dyDescent="0.35">
      <c r="A5" s="99">
        <v>1988</v>
      </c>
      <c r="B5" s="99">
        <v>279</v>
      </c>
      <c r="C5" s="106">
        <v>140.158241458399</v>
      </c>
      <c r="D5" s="1" t="s">
        <v>189</v>
      </c>
    </row>
    <row r="6" spans="1:6" s="7" customFormat="1" x14ac:dyDescent="0.35">
      <c r="A6" s="99">
        <v>1989</v>
      </c>
      <c r="B6" s="99">
        <v>265</v>
      </c>
      <c r="C6" s="106">
        <v>129.65020244934499</v>
      </c>
      <c r="D6" s="1" t="s">
        <v>190</v>
      </c>
    </row>
    <row r="7" spans="1:6" s="7" customFormat="1" x14ac:dyDescent="0.35">
      <c r="A7" s="99">
        <v>1990</v>
      </c>
      <c r="B7" s="99">
        <v>347</v>
      </c>
      <c r="C7" s="106">
        <v>166.238084321945</v>
      </c>
      <c r="D7" s="1" t="s">
        <v>191</v>
      </c>
    </row>
    <row r="8" spans="1:6" s="7" customFormat="1" x14ac:dyDescent="0.35">
      <c r="A8" s="99">
        <v>1991</v>
      </c>
      <c r="B8" s="99">
        <v>319</v>
      </c>
      <c r="C8" s="106">
        <v>150.86743181069201</v>
      </c>
      <c r="D8" s="1" t="s">
        <v>192</v>
      </c>
    </row>
    <row r="9" spans="1:6" s="7" customFormat="1" x14ac:dyDescent="0.35">
      <c r="A9" s="99">
        <v>1992</v>
      </c>
      <c r="B9" s="99">
        <v>293</v>
      </c>
      <c r="C9" s="106">
        <v>135.99051211522101</v>
      </c>
      <c r="D9" s="1" t="s">
        <v>193</v>
      </c>
    </row>
    <row r="10" spans="1:6" s="7" customFormat="1" x14ac:dyDescent="0.35">
      <c r="A10" s="99">
        <v>1993</v>
      </c>
      <c r="B10" s="99">
        <v>343</v>
      </c>
      <c r="C10" s="106">
        <v>156.45876855031099</v>
      </c>
      <c r="D10" s="1" t="s">
        <v>194</v>
      </c>
    </row>
    <row r="11" spans="1:6" s="7" customFormat="1" x14ac:dyDescent="0.35">
      <c r="A11" s="99">
        <v>1994</v>
      </c>
      <c r="B11" s="99">
        <v>319</v>
      </c>
      <c r="C11" s="106">
        <v>144.082506593593</v>
      </c>
      <c r="D11" s="1" t="s">
        <v>195</v>
      </c>
    </row>
    <row r="12" spans="1:6" s="7" customFormat="1" x14ac:dyDescent="0.35">
      <c r="A12" s="99">
        <v>1995</v>
      </c>
      <c r="B12" s="99">
        <v>339</v>
      </c>
      <c r="C12" s="106">
        <v>152.122635144025</v>
      </c>
      <c r="D12" s="1" t="s">
        <v>196</v>
      </c>
    </row>
    <row r="13" spans="1:6" s="7" customFormat="1" x14ac:dyDescent="0.35">
      <c r="A13" s="99">
        <v>1996</v>
      </c>
      <c r="B13" s="99">
        <v>344</v>
      </c>
      <c r="C13" s="106">
        <v>152.515416202126</v>
      </c>
      <c r="D13" s="1" t="s">
        <v>197</v>
      </c>
    </row>
    <row r="14" spans="1:6" s="7" customFormat="1" x14ac:dyDescent="0.35">
      <c r="A14" s="99">
        <v>1997</v>
      </c>
      <c r="B14" s="99">
        <v>340</v>
      </c>
      <c r="C14" s="106">
        <v>150.654423176786</v>
      </c>
      <c r="D14" s="1" t="s">
        <v>198</v>
      </c>
    </row>
    <row r="15" spans="1:6" s="7" customFormat="1" x14ac:dyDescent="0.35">
      <c r="A15" s="99">
        <v>1998</v>
      </c>
      <c r="B15" s="99">
        <v>362</v>
      </c>
      <c r="C15" s="106">
        <v>160.56388168132901</v>
      </c>
      <c r="D15" s="1" t="s">
        <v>199</v>
      </c>
    </row>
    <row r="16" spans="1:6" s="7" customFormat="1" x14ac:dyDescent="0.35">
      <c r="A16" s="99">
        <v>1999</v>
      </c>
      <c r="B16" s="99">
        <v>337</v>
      </c>
      <c r="C16" s="106">
        <v>150.20100077783999</v>
      </c>
      <c r="D16" s="1" t="s">
        <v>200</v>
      </c>
    </row>
    <row r="17" spans="1:7" s="7" customFormat="1" x14ac:dyDescent="0.35">
      <c r="A17" s="99">
        <v>2000</v>
      </c>
      <c r="B17" s="99">
        <v>351</v>
      </c>
      <c r="C17" s="106">
        <v>155.457491799585</v>
      </c>
      <c r="D17" s="1" t="s">
        <v>201</v>
      </c>
    </row>
    <row r="18" spans="1:7" s="7" customFormat="1" x14ac:dyDescent="0.35">
      <c r="A18" s="99">
        <v>2001</v>
      </c>
      <c r="B18" s="99">
        <v>335</v>
      </c>
      <c r="C18" s="106">
        <v>146.90956449594401</v>
      </c>
      <c r="D18" s="1" t="s">
        <v>202</v>
      </c>
    </row>
    <row r="19" spans="1:7" s="7" customFormat="1" x14ac:dyDescent="0.35">
      <c r="A19" s="99">
        <v>2002</v>
      </c>
      <c r="B19" s="99">
        <v>320</v>
      </c>
      <c r="C19" s="106">
        <v>141.65238341874399</v>
      </c>
      <c r="D19" s="1" t="s">
        <v>203</v>
      </c>
    </row>
    <row r="20" spans="1:7" s="7" customFormat="1" x14ac:dyDescent="0.35">
      <c r="A20" s="99">
        <v>2003</v>
      </c>
      <c r="B20" s="99">
        <v>353</v>
      </c>
      <c r="C20" s="106">
        <v>157.063496774551</v>
      </c>
      <c r="D20" s="1" t="s">
        <v>204</v>
      </c>
    </row>
    <row r="21" spans="1:7" s="7" customFormat="1" x14ac:dyDescent="0.35">
      <c r="A21" s="99">
        <v>2004</v>
      </c>
      <c r="B21" s="99">
        <v>345</v>
      </c>
      <c r="C21" s="106">
        <v>155.45141716051501</v>
      </c>
      <c r="D21" s="1" t="s">
        <v>205</v>
      </c>
    </row>
    <row r="22" spans="1:7" s="7" customFormat="1" x14ac:dyDescent="0.35">
      <c r="A22" s="99">
        <v>2005</v>
      </c>
      <c r="B22" s="99">
        <v>331</v>
      </c>
      <c r="C22" s="106">
        <v>149.965736180146</v>
      </c>
      <c r="D22" s="1" t="s">
        <v>206</v>
      </c>
    </row>
    <row r="23" spans="1:7" s="7" customFormat="1" ht="16" thickBot="1" x14ac:dyDescent="0.4">
      <c r="A23" s="99">
        <v>2006</v>
      </c>
      <c r="B23" s="99">
        <v>355</v>
      </c>
      <c r="C23" s="106">
        <v>160.68363544236601</v>
      </c>
      <c r="D23" s="1" t="s">
        <v>207</v>
      </c>
    </row>
    <row r="24" spans="1:7" s="7" customFormat="1" ht="16" thickBot="1" x14ac:dyDescent="0.4">
      <c r="A24" s="99">
        <v>2007</v>
      </c>
      <c r="B24" s="99">
        <v>348</v>
      </c>
      <c r="C24" s="106">
        <v>158.48035697710199</v>
      </c>
      <c r="D24" s="1" t="s">
        <v>208</v>
      </c>
      <c r="F24" s="89" t="s">
        <v>217</v>
      </c>
      <c r="G24" s="90" t="s">
        <v>218</v>
      </c>
    </row>
    <row r="25" spans="1:7" s="7" customFormat="1" ht="16" thickBot="1" x14ac:dyDescent="0.4">
      <c r="A25" s="99">
        <v>2008</v>
      </c>
      <c r="B25" s="99">
        <v>380</v>
      </c>
      <c r="C25" s="106">
        <v>173.23348422879701</v>
      </c>
      <c r="D25" s="1" t="s">
        <v>209</v>
      </c>
      <c r="F25" s="91" t="s">
        <v>220</v>
      </c>
      <c r="G25" s="92">
        <v>0.4</v>
      </c>
    </row>
    <row r="26" spans="1:7" s="7" customFormat="1" ht="16" thickBot="1" x14ac:dyDescent="0.4">
      <c r="A26" s="99">
        <v>2009</v>
      </c>
      <c r="B26" s="99">
        <v>370</v>
      </c>
      <c r="C26" s="106">
        <v>168.971110318981</v>
      </c>
      <c r="D26" s="1" t="s">
        <v>210</v>
      </c>
      <c r="F26" s="91" t="s">
        <v>222</v>
      </c>
      <c r="G26" s="92" t="s">
        <v>223</v>
      </c>
    </row>
    <row r="27" spans="1:7" s="7" customFormat="1" ht="16" thickBot="1" x14ac:dyDescent="0.4">
      <c r="A27" s="99">
        <v>2010</v>
      </c>
      <c r="B27" s="99">
        <v>404</v>
      </c>
      <c r="C27" s="106">
        <v>184.478557594676</v>
      </c>
      <c r="D27" s="1" t="s">
        <v>211</v>
      </c>
      <c r="F27" s="91" t="s">
        <v>225</v>
      </c>
      <c r="G27" s="92" t="s">
        <v>226</v>
      </c>
    </row>
    <row r="28" spans="1:7" s="7" customFormat="1" x14ac:dyDescent="0.35">
      <c r="A28" s="99">
        <v>2011</v>
      </c>
      <c r="B28" s="99">
        <v>365</v>
      </c>
      <c r="C28" s="106">
        <v>166.61022947934899</v>
      </c>
      <c r="D28" s="1" t="s">
        <v>212</v>
      </c>
    </row>
    <row r="29" spans="1:7" s="7" customFormat="1" x14ac:dyDescent="0.35">
      <c r="A29" s="99">
        <v>2012</v>
      </c>
      <c r="B29" s="99">
        <v>403</v>
      </c>
      <c r="C29" s="106">
        <v>184.622704062872</v>
      </c>
      <c r="D29" s="1" t="s">
        <v>213</v>
      </c>
    </row>
    <row r="30" spans="1:7" s="7" customFormat="1" x14ac:dyDescent="0.35">
      <c r="A30" s="99">
        <v>2013</v>
      </c>
      <c r="B30" s="99">
        <v>397</v>
      </c>
      <c r="C30" s="106">
        <v>182.279776530802</v>
      </c>
      <c r="D30" s="1" t="s">
        <v>214</v>
      </c>
    </row>
    <row r="31" spans="1:7" s="7" customFormat="1" x14ac:dyDescent="0.35">
      <c r="A31" s="99">
        <v>2014</v>
      </c>
      <c r="B31" s="99">
        <v>409</v>
      </c>
      <c r="C31" s="106">
        <v>187.889654962149</v>
      </c>
      <c r="D31" s="1" t="s">
        <v>215</v>
      </c>
    </row>
    <row r="32" spans="1:7" s="7" customFormat="1" x14ac:dyDescent="0.35">
      <c r="A32" s="99">
        <v>2015</v>
      </c>
      <c r="B32" s="99">
        <v>433</v>
      </c>
      <c r="C32" s="106">
        <v>199.523046995089</v>
      </c>
      <c r="D32" s="1" t="s">
        <v>216</v>
      </c>
    </row>
    <row r="33" spans="1:6" s="7" customFormat="1" x14ac:dyDescent="0.35">
      <c r="A33" s="99">
        <v>2016</v>
      </c>
      <c r="B33" s="99">
        <v>389</v>
      </c>
      <c r="C33" s="106">
        <v>176.92767371572199</v>
      </c>
      <c r="D33" s="1" t="s">
        <v>219</v>
      </c>
    </row>
    <row r="34" spans="1:6" s="7" customFormat="1" x14ac:dyDescent="0.35">
      <c r="A34" s="99">
        <v>2017</v>
      </c>
      <c r="B34" s="99">
        <v>395</v>
      </c>
      <c r="C34" s="106">
        <v>178.35296909943699</v>
      </c>
      <c r="D34" s="1" t="s">
        <v>221</v>
      </c>
    </row>
    <row r="35" spans="1:6" s="7" customFormat="1" x14ac:dyDescent="0.35">
      <c r="A35" s="99">
        <v>2018</v>
      </c>
      <c r="B35" s="99">
        <v>395</v>
      </c>
      <c r="C35" s="106">
        <v>176.15507006149099</v>
      </c>
      <c r="D35" s="1" t="s">
        <v>224</v>
      </c>
    </row>
    <row r="36" spans="1:6" s="7" customFormat="1" x14ac:dyDescent="0.35">
      <c r="A36" s="99">
        <v>2019</v>
      </c>
      <c r="B36" s="99">
        <v>400</v>
      </c>
      <c r="C36" s="106">
        <v>177.55953239996401</v>
      </c>
      <c r="D36" s="1" t="s">
        <v>227</v>
      </c>
      <c r="F36" s="107"/>
    </row>
    <row r="37" spans="1:6" s="7" customFormat="1" x14ac:dyDescent="0.35">
      <c r="A37" s="99">
        <v>2020</v>
      </c>
      <c r="B37" s="99">
        <v>387</v>
      </c>
      <c r="C37" s="106">
        <v>172.90637784965401</v>
      </c>
      <c r="D37" s="1" t="s">
        <v>228</v>
      </c>
    </row>
    <row r="38" spans="1:6" s="7" customFormat="1" x14ac:dyDescent="0.35">
      <c r="A38" s="99">
        <v>2021</v>
      </c>
      <c r="B38" s="99">
        <v>381</v>
      </c>
      <c r="C38" s="106">
        <v>170.971618620096</v>
      </c>
      <c r="D38" s="1" t="s">
        <v>230</v>
      </c>
    </row>
    <row r="39" spans="1:6" s="7" customFormat="1" x14ac:dyDescent="0.35">
      <c r="A39" s="99">
        <v>2022</v>
      </c>
      <c r="B39" s="99">
        <v>365</v>
      </c>
      <c r="C39" s="106">
        <v>162.48731351984199</v>
      </c>
      <c r="D39" s="1" t="s">
        <v>231</v>
      </c>
    </row>
    <row r="40" spans="1:6" x14ac:dyDescent="0.35">
      <c r="A40" s="6" t="s">
        <v>229</v>
      </c>
    </row>
    <row r="41" spans="1:6" x14ac:dyDescent="0.35">
      <c r="A41" s="13" t="s">
        <v>655</v>
      </c>
    </row>
    <row r="42" spans="1:6" x14ac:dyDescent="0.35">
      <c r="A42" s="13" t="s">
        <v>656</v>
      </c>
    </row>
    <row r="43" spans="1:6" x14ac:dyDescent="0.35">
      <c r="A43" s="6" t="s">
        <v>144</v>
      </c>
    </row>
    <row r="44" spans="1:6" x14ac:dyDescent="0.35">
      <c r="A44" s="13" t="s">
        <v>657</v>
      </c>
    </row>
    <row r="45" spans="1:6" x14ac:dyDescent="0.35">
      <c r="A45" s="13" t="s">
        <v>658</v>
      </c>
      <c r="B45" s="12"/>
    </row>
    <row r="46" spans="1:6" x14ac:dyDescent="0.35">
      <c r="A46" s="6" t="s">
        <v>232</v>
      </c>
    </row>
    <row r="47" spans="1:6" x14ac:dyDescent="0.35">
      <c r="A47" s="6" t="s">
        <v>233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525E-97AE-48DB-9C42-6E3DEFE77C94}">
  <sheetPr codeName="Sheet21"/>
  <dimension ref="A1:J118"/>
  <sheetViews>
    <sheetView zoomScale="85" zoomScaleNormal="85" workbookViewId="0"/>
  </sheetViews>
  <sheetFormatPr defaultColWidth="8.7265625" defaultRowHeight="15.5" x14ac:dyDescent="0.35"/>
  <cols>
    <col min="1" max="1" width="11.81640625" style="18" customWidth="1"/>
    <col min="2" max="2" width="20.7265625" style="5" customWidth="1"/>
    <col min="3" max="4" width="22" style="5" bestFit="1" customWidth="1"/>
    <col min="5" max="5" width="26.1796875" style="5" bestFit="1" customWidth="1"/>
    <col min="6" max="6" width="8.7265625" style="5"/>
    <col min="7" max="7" width="25.54296875" style="5" customWidth="1"/>
    <col min="8" max="8" width="14" style="5" customWidth="1"/>
    <col min="9" max="9" width="11" style="5" customWidth="1"/>
    <col min="10" max="16384" width="8.7265625" style="5"/>
  </cols>
  <sheetData>
    <row r="1" spans="1:9" x14ac:dyDescent="0.35">
      <c r="A1" s="5" t="s">
        <v>651</v>
      </c>
    </row>
    <row r="3" spans="1:9" x14ac:dyDescent="0.35">
      <c r="A3" s="87" t="s">
        <v>234</v>
      </c>
      <c r="B3" s="88"/>
      <c r="C3" s="88"/>
      <c r="D3" s="88"/>
      <c r="E3" s="88"/>
      <c r="F3" s="88"/>
      <c r="G3" s="88"/>
      <c r="H3" s="88"/>
      <c r="I3" s="88"/>
    </row>
    <row r="4" spans="1:9" ht="31" x14ac:dyDescent="0.35">
      <c r="A4" s="40" t="s">
        <v>72</v>
      </c>
      <c r="B4" s="162" t="s">
        <v>736</v>
      </c>
      <c r="C4" s="105" t="s">
        <v>737</v>
      </c>
      <c r="D4" s="105" t="s">
        <v>738</v>
      </c>
      <c r="E4" s="105" t="s">
        <v>739</v>
      </c>
      <c r="G4" s="35" t="s">
        <v>239</v>
      </c>
      <c r="H4" s="36" t="s">
        <v>240</v>
      </c>
      <c r="I4" s="36" t="s">
        <v>241</v>
      </c>
    </row>
    <row r="5" spans="1:9" x14ac:dyDescent="0.35">
      <c r="A5" s="46">
        <v>1986</v>
      </c>
      <c r="B5" s="16">
        <v>44.931667183000002</v>
      </c>
      <c r="C5" s="16">
        <v>429.66344017</v>
      </c>
      <c r="D5" s="42">
        <v>1497.4779048309999</v>
      </c>
      <c r="E5" s="42">
        <v>2397.0178528309998</v>
      </c>
      <c r="G5" s="45" t="s">
        <v>235</v>
      </c>
      <c r="H5" s="23" t="s">
        <v>242</v>
      </c>
      <c r="I5" s="23" t="s">
        <v>243</v>
      </c>
    </row>
    <row r="6" spans="1:9" ht="15" customHeight="1" x14ac:dyDescent="0.35">
      <c r="A6" s="46">
        <v>1987</v>
      </c>
      <c r="B6" s="16">
        <v>46.593830457000003</v>
      </c>
      <c r="C6" s="16">
        <v>430.908992802</v>
      </c>
      <c r="D6" s="42">
        <v>1539.6545358789999</v>
      </c>
      <c r="E6" s="42">
        <v>2455.0867546939999</v>
      </c>
      <c r="G6" s="45" t="s">
        <v>235</v>
      </c>
      <c r="H6" s="23" t="s">
        <v>244</v>
      </c>
      <c r="I6" s="23" t="s">
        <v>245</v>
      </c>
    </row>
    <row r="7" spans="1:9" x14ac:dyDescent="0.35">
      <c r="A7" s="46">
        <v>1988</v>
      </c>
      <c r="B7" s="16">
        <v>46.549632248000002</v>
      </c>
      <c r="C7" s="16">
        <v>442.83871080099999</v>
      </c>
      <c r="D7" s="42">
        <v>1574.202545051</v>
      </c>
      <c r="E7" s="42">
        <v>2418.2426852670001</v>
      </c>
      <c r="G7" s="45" t="s">
        <v>235</v>
      </c>
      <c r="H7" s="23" t="s">
        <v>246</v>
      </c>
      <c r="I7" s="23" t="s">
        <v>247</v>
      </c>
    </row>
    <row r="8" spans="1:9" x14ac:dyDescent="0.35">
      <c r="A8" s="46">
        <v>1989</v>
      </c>
      <c r="B8" s="16">
        <v>44.812349179000002</v>
      </c>
      <c r="C8" s="16">
        <v>422.91567664600001</v>
      </c>
      <c r="D8" s="42">
        <v>1552.666113043</v>
      </c>
      <c r="E8" s="42">
        <v>2383.352308515</v>
      </c>
      <c r="G8" s="45" t="s">
        <v>236</v>
      </c>
      <c r="H8" s="23" t="s">
        <v>248</v>
      </c>
      <c r="I8" s="23" t="s">
        <v>249</v>
      </c>
    </row>
    <row r="9" spans="1:9" x14ac:dyDescent="0.35">
      <c r="A9" s="46">
        <v>1990</v>
      </c>
      <c r="B9" s="16">
        <v>46.798799129000002</v>
      </c>
      <c r="C9" s="16">
        <v>433.187970178</v>
      </c>
      <c r="D9" s="42">
        <v>1578.3893037170001</v>
      </c>
      <c r="E9" s="42">
        <v>2465.7172407469998</v>
      </c>
      <c r="G9" s="45" t="s">
        <v>236</v>
      </c>
      <c r="H9" s="23" t="s">
        <v>250</v>
      </c>
      <c r="I9" s="23" t="s">
        <v>251</v>
      </c>
    </row>
    <row r="10" spans="1:9" x14ac:dyDescent="0.35">
      <c r="A10" s="46">
        <v>1991</v>
      </c>
      <c r="B10" s="16">
        <v>46.133259680000002</v>
      </c>
      <c r="C10" s="16">
        <v>442.86939944199997</v>
      </c>
      <c r="D10" s="42">
        <v>1645.8485530830001</v>
      </c>
      <c r="E10" s="42">
        <v>2520.212643112</v>
      </c>
      <c r="G10" s="1" t="s">
        <v>236</v>
      </c>
      <c r="H10" s="23" t="s">
        <v>252</v>
      </c>
      <c r="I10" s="23" t="s">
        <v>245</v>
      </c>
    </row>
    <row r="11" spans="1:9" x14ac:dyDescent="0.35">
      <c r="A11" s="46">
        <v>1992</v>
      </c>
      <c r="B11" s="16">
        <v>45.680493873000003</v>
      </c>
      <c r="C11" s="16">
        <v>445.84476378900001</v>
      </c>
      <c r="D11" s="42">
        <v>1661.796178353</v>
      </c>
      <c r="E11" s="42">
        <v>2391.8843279500002</v>
      </c>
      <c r="G11" s="1" t="s">
        <v>237</v>
      </c>
      <c r="H11" s="23" t="s">
        <v>253</v>
      </c>
      <c r="I11" s="23" t="s">
        <v>254</v>
      </c>
    </row>
    <row r="12" spans="1:9" x14ac:dyDescent="0.35">
      <c r="A12" s="46">
        <v>1993</v>
      </c>
      <c r="B12" s="16">
        <v>46.726093599999999</v>
      </c>
      <c r="C12" s="16">
        <v>440.85573180199998</v>
      </c>
      <c r="D12" s="42">
        <v>1658.9816732039999</v>
      </c>
      <c r="E12" s="42">
        <v>2462.5342833459999</v>
      </c>
      <c r="G12" s="1" t="s">
        <v>237</v>
      </c>
      <c r="H12" s="23" t="s">
        <v>255</v>
      </c>
      <c r="I12" s="23" t="s">
        <v>256</v>
      </c>
    </row>
    <row r="13" spans="1:9" x14ac:dyDescent="0.35">
      <c r="A13" s="46">
        <v>1994</v>
      </c>
      <c r="B13" s="16">
        <v>47.096643071999999</v>
      </c>
      <c r="C13" s="16">
        <v>435.97356285900003</v>
      </c>
      <c r="D13" s="42">
        <v>1657.3020255609999</v>
      </c>
      <c r="E13" s="42">
        <v>2399.9390390660001</v>
      </c>
      <c r="G13" s="1" t="s">
        <v>237</v>
      </c>
      <c r="H13" s="23" t="s">
        <v>257</v>
      </c>
      <c r="I13" s="23" t="s">
        <v>258</v>
      </c>
    </row>
    <row r="14" spans="1:9" x14ac:dyDescent="0.35">
      <c r="A14" s="46">
        <v>1995</v>
      </c>
      <c r="B14" s="16">
        <v>47.549741517999998</v>
      </c>
      <c r="C14" s="16">
        <v>437.72398328100002</v>
      </c>
      <c r="D14" s="42">
        <v>1589.8890164449999</v>
      </c>
      <c r="E14" s="42">
        <v>2352.158886879</v>
      </c>
      <c r="G14" s="1" t="s">
        <v>740</v>
      </c>
      <c r="H14" s="23" t="s">
        <v>259</v>
      </c>
      <c r="I14" s="23" t="s">
        <v>260</v>
      </c>
    </row>
    <row r="15" spans="1:9" x14ac:dyDescent="0.35">
      <c r="A15" s="46">
        <v>1996</v>
      </c>
      <c r="B15" s="16">
        <v>46.393767314999998</v>
      </c>
      <c r="C15" s="16">
        <v>434.22743964400001</v>
      </c>
      <c r="D15" s="42">
        <v>1627.298497412</v>
      </c>
      <c r="E15" s="42">
        <v>2335.0242032589999</v>
      </c>
      <c r="G15" s="1" t="s">
        <v>740</v>
      </c>
      <c r="H15" s="23" t="s">
        <v>246</v>
      </c>
      <c r="I15" s="23" t="s">
        <v>261</v>
      </c>
    </row>
    <row r="16" spans="1:9" x14ac:dyDescent="0.35">
      <c r="A16" s="46">
        <v>1997</v>
      </c>
      <c r="B16" s="16">
        <v>46.946258043999997</v>
      </c>
      <c r="C16" s="16">
        <v>446.66521984899998</v>
      </c>
      <c r="D16" s="42">
        <v>1646.7641230879999</v>
      </c>
      <c r="E16" s="42">
        <v>2357.3780841060002</v>
      </c>
    </row>
    <row r="17" spans="1:5" x14ac:dyDescent="0.35">
      <c r="A17" s="46">
        <v>1998</v>
      </c>
      <c r="B17" s="16">
        <v>47.361628846999999</v>
      </c>
      <c r="C17" s="16">
        <v>450.38981760299998</v>
      </c>
      <c r="D17" s="42">
        <v>1660.3709870719999</v>
      </c>
      <c r="E17" s="42">
        <v>2413.959235885</v>
      </c>
    </row>
    <row r="18" spans="1:5" x14ac:dyDescent="0.35">
      <c r="A18" s="46">
        <v>1999</v>
      </c>
      <c r="B18" s="16">
        <v>49.227190251000003</v>
      </c>
      <c r="C18" s="16">
        <v>457.58051447499997</v>
      </c>
      <c r="D18" s="42">
        <v>1685.8629145079999</v>
      </c>
      <c r="E18" s="42">
        <v>2412.5712803340002</v>
      </c>
    </row>
    <row r="19" spans="1:5" x14ac:dyDescent="0.35">
      <c r="A19" s="46">
        <v>2000</v>
      </c>
      <c r="B19" s="16">
        <v>48.222484117999997</v>
      </c>
      <c r="C19" s="16">
        <v>464.64104174400001</v>
      </c>
      <c r="D19" s="42">
        <v>1702.2934473109999</v>
      </c>
      <c r="E19" s="42">
        <v>2415.6166536750002</v>
      </c>
    </row>
    <row r="20" spans="1:5" x14ac:dyDescent="0.35">
      <c r="A20" s="46">
        <v>2001</v>
      </c>
      <c r="B20" s="16">
        <v>46.089355605999998</v>
      </c>
      <c r="C20" s="16">
        <v>475.28101529700001</v>
      </c>
      <c r="D20" s="42">
        <v>1720.5734353539999</v>
      </c>
      <c r="E20" s="42">
        <v>2404.598683914</v>
      </c>
    </row>
    <row r="21" spans="1:5" x14ac:dyDescent="0.35">
      <c r="A21" s="46">
        <v>2002</v>
      </c>
      <c r="B21" s="16">
        <v>51.060031381000002</v>
      </c>
      <c r="C21" s="16">
        <v>466.54024633699999</v>
      </c>
      <c r="D21" s="42">
        <v>1678.4270546600001</v>
      </c>
      <c r="E21" s="42">
        <v>2343.4129835120002</v>
      </c>
    </row>
    <row r="22" spans="1:5" x14ac:dyDescent="0.35">
      <c r="A22" s="46">
        <v>2003</v>
      </c>
      <c r="B22" s="16">
        <v>49.539032339000002</v>
      </c>
      <c r="C22" s="16">
        <v>447.907267064</v>
      </c>
      <c r="D22" s="42">
        <v>1661.7657470889999</v>
      </c>
      <c r="E22" s="42">
        <v>2373.920029031</v>
      </c>
    </row>
    <row r="23" spans="1:5" x14ac:dyDescent="0.35">
      <c r="A23" s="46">
        <v>2004</v>
      </c>
      <c r="B23" s="16">
        <v>51.281833609000003</v>
      </c>
      <c r="C23" s="16">
        <v>464.51515243300003</v>
      </c>
      <c r="D23" s="42">
        <v>1674.4727564259999</v>
      </c>
      <c r="E23" s="42">
        <v>2328.2713250480001</v>
      </c>
    </row>
    <row r="24" spans="1:5" x14ac:dyDescent="0.35">
      <c r="A24" s="46">
        <v>2005</v>
      </c>
      <c r="B24" s="16">
        <v>49.738658549</v>
      </c>
      <c r="C24" s="16">
        <v>469.71546268700001</v>
      </c>
      <c r="D24" s="42">
        <v>1676.0529158009999</v>
      </c>
      <c r="E24" s="42">
        <v>2325.2028054030002</v>
      </c>
    </row>
    <row r="25" spans="1:5" x14ac:dyDescent="0.35">
      <c r="A25" s="46">
        <v>2006</v>
      </c>
      <c r="B25" s="16">
        <v>52.791037387999999</v>
      </c>
      <c r="C25" s="16">
        <v>472.52088869300002</v>
      </c>
      <c r="D25" s="42">
        <v>1672.2582868889999</v>
      </c>
      <c r="E25" s="42">
        <v>2279.1275769049998</v>
      </c>
    </row>
    <row r="26" spans="1:5" x14ac:dyDescent="0.35">
      <c r="A26" s="46">
        <v>2007</v>
      </c>
      <c r="B26" s="16">
        <v>53.083926812000001</v>
      </c>
      <c r="C26" s="16">
        <v>481.16939838600001</v>
      </c>
      <c r="D26" s="42">
        <v>1693.771117777</v>
      </c>
      <c r="E26" s="42">
        <v>2332.3550140890002</v>
      </c>
    </row>
    <row r="27" spans="1:5" ht="13.5" customHeight="1" x14ac:dyDescent="0.35">
      <c r="A27" s="46">
        <v>2008</v>
      </c>
      <c r="B27" s="16">
        <v>54.145145612</v>
      </c>
      <c r="C27" s="16">
        <v>468.05851738000001</v>
      </c>
      <c r="D27" s="42">
        <v>1624.276051153</v>
      </c>
      <c r="E27" s="42">
        <v>2358.6461707819999</v>
      </c>
    </row>
    <row r="28" spans="1:5" ht="14.25" customHeight="1" x14ac:dyDescent="0.35">
      <c r="A28" s="46">
        <v>2009</v>
      </c>
      <c r="B28" s="16">
        <v>55.090181678</v>
      </c>
      <c r="C28" s="16">
        <v>469.48576721299997</v>
      </c>
      <c r="D28" s="42">
        <v>1630.7249801109999</v>
      </c>
      <c r="E28" s="42">
        <v>2304.4614233530001</v>
      </c>
    </row>
    <row r="29" spans="1:5" ht="12" customHeight="1" x14ac:dyDescent="0.35">
      <c r="A29" s="46">
        <v>2010</v>
      </c>
      <c r="B29" s="16">
        <v>57.516309929000002</v>
      </c>
      <c r="C29" s="16">
        <v>494.91399023399998</v>
      </c>
      <c r="D29" s="42">
        <v>1790.121876637</v>
      </c>
      <c r="E29" s="42">
        <v>2629.933619333</v>
      </c>
    </row>
    <row r="30" spans="1:5" ht="13.9" customHeight="1" x14ac:dyDescent="0.35">
      <c r="A30" s="46">
        <v>2011</v>
      </c>
      <c r="B30" s="16">
        <v>59.074297293999997</v>
      </c>
      <c r="C30" s="16">
        <v>504.03229886899999</v>
      </c>
      <c r="D30" s="42">
        <v>1782.0701192030001</v>
      </c>
      <c r="E30" s="42">
        <v>2685.5190312589998</v>
      </c>
    </row>
    <row r="31" spans="1:5" ht="13.9" customHeight="1" x14ac:dyDescent="0.35">
      <c r="A31" s="46">
        <v>2012</v>
      </c>
      <c r="B31" s="16">
        <v>58.660525675999999</v>
      </c>
      <c r="C31" s="16">
        <v>491.21154939399997</v>
      </c>
      <c r="D31" s="42">
        <v>1723.263382527</v>
      </c>
      <c r="E31" s="42">
        <v>2584.4562431590002</v>
      </c>
    </row>
    <row r="32" spans="1:5" x14ac:dyDescent="0.35">
      <c r="A32" s="46">
        <v>2013</v>
      </c>
      <c r="B32" s="16">
        <v>57.884371025999997</v>
      </c>
      <c r="C32" s="16">
        <v>478.69517348400001</v>
      </c>
      <c r="D32" s="42">
        <v>1678.7566090570001</v>
      </c>
      <c r="E32" s="42">
        <v>2647.3767690640002</v>
      </c>
    </row>
    <row r="33" spans="1:9" x14ac:dyDescent="0.35">
      <c r="A33" s="46">
        <v>2014</v>
      </c>
      <c r="B33" s="16">
        <v>59.932117898999998</v>
      </c>
      <c r="C33" s="16">
        <v>482.278471798</v>
      </c>
      <c r="D33" s="42">
        <v>1652.6028740910001</v>
      </c>
      <c r="E33" s="42">
        <v>2561.5015112780002</v>
      </c>
    </row>
    <row r="34" spans="1:9" x14ac:dyDescent="0.35">
      <c r="A34" s="46">
        <v>2015</v>
      </c>
      <c r="B34" s="16">
        <v>61.083137078999997</v>
      </c>
      <c r="C34" s="16">
        <v>486.10336345600001</v>
      </c>
      <c r="D34" s="42">
        <v>1647.985254124</v>
      </c>
      <c r="E34" s="42">
        <v>2593.6651567120002</v>
      </c>
    </row>
    <row r="35" spans="1:9" x14ac:dyDescent="0.35">
      <c r="A35" s="46">
        <v>2016</v>
      </c>
      <c r="B35" s="16">
        <v>59.608144084000003</v>
      </c>
      <c r="C35" s="16">
        <v>476.71754551599997</v>
      </c>
      <c r="D35" s="42">
        <v>1654.702192665</v>
      </c>
      <c r="E35" s="42">
        <v>2576.325753007</v>
      </c>
      <c r="G35" s="18"/>
      <c r="H35" s="18"/>
      <c r="I35" s="18"/>
    </row>
    <row r="36" spans="1:9" x14ac:dyDescent="0.35">
      <c r="A36" s="46">
        <v>2017</v>
      </c>
      <c r="B36" s="16">
        <v>58.149026972000001</v>
      </c>
      <c r="C36" s="16">
        <v>481.91601420299997</v>
      </c>
      <c r="D36" s="42">
        <v>1698.580852626</v>
      </c>
      <c r="E36" s="42">
        <v>2597.2415962360001</v>
      </c>
    </row>
    <row r="37" spans="1:9" x14ac:dyDescent="0.35">
      <c r="A37" s="46">
        <v>2018</v>
      </c>
      <c r="B37" s="16">
        <v>59.565306126000003</v>
      </c>
      <c r="C37" s="16">
        <v>472.36400923799999</v>
      </c>
      <c r="D37" s="42">
        <v>1657.9478742399999</v>
      </c>
      <c r="E37" s="42">
        <v>2475.6157236049999</v>
      </c>
    </row>
    <row r="38" spans="1:9" x14ac:dyDescent="0.35">
      <c r="A38" s="46">
        <v>2019</v>
      </c>
      <c r="B38" s="16">
        <v>56.552126313000002</v>
      </c>
      <c r="C38" s="16">
        <v>468.359176596</v>
      </c>
      <c r="D38" s="42">
        <v>1601.3807117429999</v>
      </c>
      <c r="E38" s="42">
        <v>2441.665963032</v>
      </c>
    </row>
    <row r="39" spans="1:9" x14ac:dyDescent="0.35">
      <c r="A39" s="46">
        <v>2020</v>
      </c>
      <c r="B39" s="16">
        <v>52.262697504999998</v>
      </c>
      <c r="C39" s="16">
        <v>428.16061801500001</v>
      </c>
      <c r="D39" s="42">
        <v>1442.2535043519999</v>
      </c>
      <c r="E39" s="42">
        <v>2310.596648486</v>
      </c>
    </row>
    <row r="40" spans="1:9" x14ac:dyDescent="0.35">
      <c r="B40" s="11"/>
      <c r="C40" s="11"/>
      <c r="D40" s="33"/>
      <c r="E40" s="33"/>
      <c r="G40" s="88"/>
      <c r="H40" s="88"/>
      <c r="I40" s="88"/>
    </row>
    <row r="41" spans="1:9" x14ac:dyDescent="0.35">
      <c r="A41" s="87" t="s">
        <v>164</v>
      </c>
      <c r="B41" s="88"/>
      <c r="C41" s="88"/>
      <c r="D41" s="88"/>
      <c r="E41" s="88"/>
      <c r="G41" s="176"/>
      <c r="H41" s="176"/>
      <c r="I41" s="176"/>
    </row>
    <row r="42" spans="1:9" ht="15.75" customHeight="1" x14ac:dyDescent="0.35">
      <c r="A42" s="66" t="s">
        <v>72</v>
      </c>
      <c r="B42" s="46" t="s">
        <v>736</v>
      </c>
      <c r="C42" s="46" t="s">
        <v>737</v>
      </c>
      <c r="D42" s="46" t="s">
        <v>738</v>
      </c>
      <c r="E42" s="46" t="s">
        <v>739</v>
      </c>
      <c r="G42" s="35" t="s">
        <v>239</v>
      </c>
      <c r="H42" s="36" t="s">
        <v>240</v>
      </c>
      <c r="I42" s="36" t="s">
        <v>241</v>
      </c>
    </row>
    <row r="43" spans="1:9" x14ac:dyDescent="0.35">
      <c r="A43" s="46">
        <v>1986</v>
      </c>
      <c r="B43" s="41">
        <v>37.663897519999999</v>
      </c>
      <c r="C43" s="16">
        <v>390.73229793899998</v>
      </c>
      <c r="D43" s="42">
        <v>1902.2079682250001</v>
      </c>
      <c r="E43" s="42">
        <v>3701.0669641250001</v>
      </c>
      <c r="G43" s="45" t="s">
        <v>235</v>
      </c>
      <c r="H43" s="23" t="s">
        <v>262</v>
      </c>
      <c r="I43" s="23" t="s">
        <v>263</v>
      </c>
    </row>
    <row r="44" spans="1:9" x14ac:dyDescent="0.35">
      <c r="A44" s="46">
        <v>1987</v>
      </c>
      <c r="B44" s="16">
        <v>39.442805071000002</v>
      </c>
      <c r="C44" s="16">
        <v>393.03262716199998</v>
      </c>
      <c r="D44" s="42">
        <v>1953.3798405909999</v>
      </c>
      <c r="E44" s="42">
        <v>3740.9174603890001</v>
      </c>
      <c r="G44" s="1" t="s">
        <v>236</v>
      </c>
      <c r="H44" s="23" t="s">
        <v>248</v>
      </c>
      <c r="I44" s="23" t="s">
        <v>264</v>
      </c>
    </row>
    <row r="45" spans="1:9" x14ac:dyDescent="0.35">
      <c r="A45" s="46">
        <v>1988</v>
      </c>
      <c r="B45" s="16">
        <v>38.768747232999999</v>
      </c>
      <c r="C45" s="16">
        <v>396.49891099600001</v>
      </c>
      <c r="D45" s="42">
        <v>1981.8354351959999</v>
      </c>
      <c r="E45" s="42">
        <v>3623.3377876529999</v>
      </c>
      <c r="G45" s="1" t="s">
        <v>236</v>
      </c>
      <c r="H45" s="23" t="s">
        <v>250</v>
      </c>
      <c r="I45" s="23" t="s">
        <v>265</v>
      </c>
    </row>
    <row r="46" spans="1:9" x14ac:dyDescent="0.35">
      <c r="A46" s="46">
        <v>1989</v>
      </c>
      <c r="B46" s="16">
        <v>38.515801054000001</v>
      </c>
      <c r="C46" s="16">
        <v>386.73050117899999</v>
      </c>
      <c r="D46" s="42">
        <v>1981.734442706</v>
      </c>
      <c r="E46" s="42">
        <v>3499.9296787170001</v>
      </c>
      <c r="G46" s="1" t="s">
        <v>237</v>
      </c>
      <c r="H46" s="23" t="s">
        <v>252</v>
      </c>
      <c r="I46" s="23" t="s">
        <v>266</v>
      </c>
    </row>
    <row r="47" spans="1:9" x14ac:dyDescent="0.35">
      <c r="A47" s="46">
        <v>1990</v>
      </c>
      <c r="B47" s="16">
        <v>41.537762198999999</v>
      </c>
      <c r="C47" s="16">
        <v>391.02060239600002</v>
      </c>
      <c r="D47" s="42">
        <v>2010.7344206350001</v>
      </c>
      <c r="E47" s="42">
        <v>3700.3072080729999</v>
      </c>
      <c r="G47" s="1" t="s">
        <v>237</v>
      </c>
      <c r="H47" s="23" t="s">
        <v>253</v>
      </c>
      <c r="I47" s="37" t="s">
        <v>267</v>
      </c>
    </row>
    <row r="48" spans="1:9" x14ac:dyDescent="0.35">
      <c r="A48" s="46">
        <v>1991</v>
      </c>
      <c r="B48" s="16">
        <v>40.364553983999997</v>
      </c>
      <c r="C48" s="16">
        <v>395.03870683100001</v>
      </c>
      <c r="D48" s="42">
        <v>2086.3808245390001</v>
      </c>
      <c r="E48" s="42">
        <v>3838.5820138280001</v>
      </c>
      <c r="G48" s="1" t="s">
        <v>237</v>
      </c>
      <c r="H48" s="23" t="s">
        <v>255</v>
      </c>
      <c r="I48" s="23" t="s">
        <v>268</v>
      </c>
    </row>
    <row r="49" spans="1:10" x14ac:dyDescent="0.35">
      <c r="A49" s="46">
        <v>1992</v>
      </c>
      <c r="B49" s="16">
        <v>40.470763046000002</v>
      </c>
      <c r="C49" s="16">
        <v>399.20567310400003</v>
      </c>
      <c r="D49" s="42">
        <v>2151.6542279390001</v>
      </c>
      <c r="E49" s="42">
        <v>3729.6948732420001</v>
      </c>
      <c r="G49" s="1" t="s">
        <v>237</v>
      </c>
      <c r="H49" s="23" t="s">
        <v>257</v>
      </c>
      <c r="I49" s="23" t="s">
        <v>269</v>
      </c>
    </row>
    <row r="50" spans="1:10" x14ac:dyDescent="0.35">
      <c r="A50" s="46">
        <v>1993</v>
      </c>
      <c r="B50" s="16">
        <v>40.487929098999999</v>
      </c>
      <c r="C50" s="16">
        <v>403.683594492</v>
      </c>
      <c r="D50" s="42">
        <v>2170.4891727429999</v>
      </c>
      <c r="E50" s="42">
        <v>3625.6103824349998</v>
      </c>
      <c r="G50" s="1" t="s">
        <v>740</v>
      </c>
      <c r="H50" s="23" t="s">
        <v>270</v>
      </c>
      <c r="I50" s="37" t="s">
        <v>271</v>
      </c>
    </row>
    <row r="51" spans="1:10" x14ac:dyDescent="0.35">
      <c r="A51" s="46">
        <v>1994</v>
      </c>
      <c r="B51" s="16">
        <v>41.504065683999997</v>
      </c>
      <c r="C51" s="16">
        <v>399.94870752700001</v>
      </c>
      <c r="D51" s="42">
        <v>2145.8733724379999</v>
      </c>
      <c r="E51" s="42">
        <v>3503.8759716190002</v>
      </c>
      <c r="G51" s="1" t="s">
        <v>740</v>
      </c>
      <c r="H51" s="23" t="s">
        <v>272</v>
      </c>
      <c r="I51" s="23" t="s">
        <v>247</v>
      </c>
    </row>
    <row r="52" spans="1:10" x14ac:dyDescent="0.35">
      <c r="A52" s="46">
        <v>1995</v>
      </c>
      <c r="B52" s="16">
        <v>40.155302126000002</v>
      </c>
      <c r="C52" s="16">
        <v>382.77356903800001</v>
      </c>
      <c r="D52" s="42">
        <v>2014.589754994</v>
      </c>
      <c r="E52" s="42">
        <v>3427.576668318</v>
      </c>
    </row>
    <row r="53" spans="1:10" x14ac:dyDescent="0.35">
      <c r="A53" s="46">
        <v>1996</v>
      </c>
      <c r="B53" s="16">
        <v>39.963501409999999</v>
      </c>
      <c r="C53" s="16">
        <v>391.45256641200001</v>
      </c>
      <c r="D53" s="42">
        <v>2060.8074506910002</v>
      </c>
      <c r="E53" s="42">
        <v>3369.743284398</v>
      </c>
    </row>
    <row r="54" spans="1:10" x14ac:dyDescent="0.35">
      <c r="A54" s="46">
        <v>1997</v>
      </c>
      <c r="B54" s="16">
        <v>38.238585471</v>
      </c>
      <c r="C54" s="16">
        <v>399.08185185999997</v>
      </c>
      <c r="D54" s="42">
        <v>2110.0484091940002</v>
      </c>
      <c r="E54" s="42">
        <v>3352.6084440700001</v>
      </c>
    </row>
    <row r="55" spans="1:10" x14ac:dyDescent="0.35">
      <c r="A55" s="46">
        <v>1998</v>
      </c>
      <c r="B55" s="16">
        <v>39.432216119000003</v>
      </c>
      <c r="C55" s="16">
        <v>394.67797421699998</v>
      </c>
      <c r="D55" s="42">
        <v>2079.389894547</v>
      </c>
      <c r="E55" s="42">
        <v>3419.7545152070002</v>
      </c>
    </row>
    <row r="56" spans="1:10" x14ac:dyDescent="0.35">
      <c r="A56" s="46">
        <v>1999</v>
      </c>
      <c r="B56" s="16">
        <v>40.560185830000002</v>
      </c>
      <c r="C56" s="16">
        <v>412.30973666199998</v>
      </c>
      <c r="D56" s="42">
        <v>2116.7523320649998</v>
      </c>
      <c r="E56" s="42">
        <v>3354.8154995270002</v>
      </c>
    </row>
    <row r="57" spans="1:10" x14ac:dyDescent="0.35">
      <c r="A57" s="46">
        <v>2000</v>
      </c>
      <c r="B57" s="16">
        <v>38.543934065999998</v>
      </c>
      <c r="C57" s="16">
        <v>421.35160084900002</v>
      </c>
      <c r="D57" s="42">
        <v>2178.2659688069998</v>
      </c>
      <c r="E57" s="42">
        <v>3331.8432453659998</v>
      </c>
    </row>
    <row r="58" spans="1:10" x14ac:dyDescent="0.35">
      <c r="A58" s="46">
        <v>2001</v>
      </c>
      <c r="B58" s="16">
        <v>37.538426174999998</v>
      </c>
      <c r="C58" s="16">
        <v>445.33888957900001</v>
      </c>
      <c r="D58" s="42">
        <v>2202.294477463</v>
      </c>
      <c r="E58" s="42">
        <v>3351.4408084830002</v>
      </c>
    </row>
    <row r="59" spans="1:10" x14ac:dyDescent="0.35">
      <c r="A59" s="46">
        <v>2002</v>
      </c>
      <c r="B59" s="16">
        <v>40.825566420000001</v>
      </c>
      <c r="C59" s="16">
        <v>412.01357137799999</v>
      </c>
      <c r="D59" s="42">
        <v>2105.1313155869998</v>
      </c>
      <c r="E59" s="42">
        <v>3231.216947374</v>
      </c>
    </row>
    <row r="60" spans="1:10" x14ac:dyDescent="0.35">
      <c r="A60" s="46">
        <v>2003</v>
      </c>
      <c r="B60" s="16">
        <v>39.790960988000002</v>
      </c>
      <c r="C60" s="16">
        <v>409.45970196600001</v>
      </c>
      <c r="D60" s="42">
        <v>2080.4478518860001</v>
      </c>
      <c r="E60" s="42">
        <v>3205.0845904839998</v>
      </c>
    </row>
    <row r="61" spans="1:10" x14ac:dyDescent="0.35">
      <c r="A61" s="46">
        <v>2009</v>
      </c>
      <c r="B61" s="16">
        <v>41.221456425</v>
      </c>
      <c r="C61" s="16">
        <v>421.81428023900003</v>
      </c>
      <c r="D61" s="42">
        <v>1987.9623279919999</v>
      </c>
      <c r="E61" s="42">
        <v>2968.8887226279999</v>
      </c>
    </row>
    <row r="62" spans="1:10" x14ac:dyDescent="0.35">
      <c r="A62" s="46">
        <v>2010</v>
      </c>
      <c r="B62" s="16">
        <v>43.963263703000003</v>
      </c>
      <c r="C62" s="16">
        <v>438.892137316</v>
      </c>
      <c r="D62" s="42">
        <v>2170.1375241599999</v>
      </c>
      <c r="E62" s="42">
        <v>3552.770243299</v>
      </c>
      <c r="J62" s="104"/>
    </row>
    <row r="63" spans="1:10" x14ac:dyDescent="0.35">
      <c r="A63" s="46">
        <v>2011</v>
      </c>
      <c r="B63" s="16">
        <v>47.351985313</v>
      </c>
      <c r="C63" s="16">
        <v>444.10866177499997</v>
      </c>
      <c r="D63" s="42">
        <v>2150.0152297079999</v>
      </c>
      <c r="E63" s="42">
        <v>3716.0870464650002</v>
      </c>
      <c r="J63" s="6"/>
    </row>
    <row r="64" spans="1:10" x14ac:dyDescent="0.35">
      <c r="A64" s="46">
        <v>2013</v>
      </c>
      <c r="B64" s="16">
        <v>44.885607673000003</v>
      </c>
      <c r="C64" s="16">
        <v>407.25464691000002</v>
      </c>
      <c r="D64" s="42">
        <v>1927.8412648379999</v>
      </c>
      <c r="E64" s="42">
        <v>3466.1509365239999</v>
      </c>
      <c r="J64" s="7"/>
    </row>
    <row r="65" spans="1:10" x14ac:dyDescent="0.35">
      <c r="A65" s="46">
        <v>2014</v>
      </c>
      <c r="B65" s="16">
        <v>47.258186940000002</v>
      </c>
      <c r="C65" s="16">
        <v>402.89491742600001</v>
      </c>
      <c r="D65" s="42">
        <v>1883.92450418</v>
      </c>
      <c r="E65" s="42">
        <v>3319.8976848819998</v>
      </c>
      <c r="G65" s="18"/>
      <c r="H65" s="18"/>
      <c r="I65" s="18"/>
      <c r="J65" s="38"/>
    </row>
    <row r="66" spans="1:10" x14ac:dyDescent="0.35">
      <c r="A66" s="46">
        <v>2015</v>
      </c>
      <c r="B66" s="16">
        <v>48.655227818</v>
      </c>
      <c r="C66" s="16">
        <v>408.75096507299997</v>
      </c>
      <c r="D66" s="42">
        <v>1895.64716047</v>
      </c>
      <c r="E66" s="42">
        <v>3361.165376722</v>
      </c>
      <c r="G66" s="18"/>
      <c r="H66" s="18"/>
      <c r="I66" s="18"/>
    </row>
    <row r="67" spans="1:10" x14ac:dyDescent="0.35">
      <c r="A67" s="46">
        <v>2017</v>
      </c>
      <c r="B67" s="16">
        <v>45.654729934000002</v>
      </c>
      <c r="C67" s="16">
        <v>413.93149218100001</v>
      </c>
      <c r="D67" s="42">
        <v>1967.345239426</v>
      </c>
      <c r="E67" s="42">
        <v>3322.5510733310002</v>
      </c>
    </row>
    <row r="68" spans="1:10" x14ac:dyDescent="0.35">
      <c r="A68" s="46">
        <v>2018</v>
      </c>
      <c r="B68" s="16">
        <v>47.423897480000001</v>
      </c>
      <c r="C68" s="16">
        <v>391.717049444</v>
      </c>
      <c r="D68" s="42">
        <v>1917.191164334</v>
      </c>
      <c r="E68" s="42">
        <v>3123.492023796</v>
      </c>
      <c r="J68" s="15"/>
    </row>
    <row r="69" spans="1:10" x14ac:dyDescent="0.35">
      <c r="A69" s="46">
        <v>2019</v>
      </c>
      <c r="B69" s="16">
        <v>43.907596767000001</v>
      </c>
      <c r="C69" s="16">
        <v>389.02479093300002</v>
      </c>
      <c r="D69" s="42">
        <v>1800.003539323</v>
      </c>
      <c r="E69" s="42">
        <v>3086.7603064340001</v>
      </c>
      <c r="J69" s="15"/>
    </row>
    <row r="70" spans="1:10" x14ac:dyDescent="0.35">
      <c r="A70" s="46">
        <v>2020</v>
      </c>
      <c r="B70" s="16">
        <v>42.380521733999998</v>
      </c>
      <c r="C70" s="16">
        <v>353.03466568200002</v>
      </c>
      <c r="D70" s="42">
        <v>1631.9075772690001</v>
      </c>
      <c r="E70" s="42">
        <v>2916.4349324730001</v>
      </c>
      <c r="J70" s="15"/>
    </row>
    <row r="71" spans="1:10" x14ac:dyDescent="0.35">
      <c r="B71" s="11"/>
      <c r="C71" s="11"/>
      <c r="D71" s="33"/>
      <c r="E71" s="33"/>
      <c r="G71" s="88"/>
      <c r="H71" s="88"/>
      <c r="I71" s="88"/>
      <c r="J71" s="38"/>
    </row>
    <row r="72" spans="1:10" x14ac:dyDescent="0.35">
      <c r="A72" s="87" t="s">
        <v>165</v>
      </c>
      <c r="B72" s="88"/>
      <c r="C72" s="88"/>
      <c r="D72" s="88"/>
      <c r="E72" s="88"/>
      <c r="G72" s="176"/>
      <c r="H72" s="176"/>
      <c r="I72" s="176"/>
    </row>
    <row r="73" spans="1:10" ht="15" customHeight="1" x14ac:dyDescent="0.35">
      <c r="A73" s="66" t="s">
        <v>72</v>
      </c>
      <c r="B73" s="46" t="s">
        <v>736</v>
      </c>
      <c r="C73" s="46" t="s">
        <v>737</v>
      </c>
      <c r="D73" s="46" t="s">
        <v>738</v>
      </c>
      <c r="E73" s="46" t="s">
        <v>739</v>
      </c>
      <c r="G73" s="35" t="str">
        <f>G4</f>
        <v>Age group</v>
      </c>
      <c r="H73" s="36" t="str">
        <f>H4</f>
        <v>Period</v>
      </c>
      <c r="I73" s="36" t="s">
        <v>241</v>
      </c>
    </row>
    <row r="74" spans="1:10" x14ac:dyDescent="0.35">
      <c r="A74" s="46">
        <v>1986</v>
      </c>
      <c r="B74" s="16">
        <v>52.131073659000002</v>
      </c>
      <c r="C74" s="16">
        <v>469.53156366799999</v>
      </c>
      <c r="D74" s="42">
        <v>1184.4737100519999</v>
      </c>
      <c r="E74" s="42">
        <v>1794.9108553359999</v>
      </c>
      <c r="G74" s="1" t="s">
        <v>235</v>
      </c>
      <c r="H74" s="23" t="s">
        <v>252</v>
      </c>
      <c r="I74" s="23" t="s">
        <v>273</v>
      </c>
    </row>
    <row r="75" spans="1:10" x14ac:dyDescent="0.35">
      <c r="A75" s="46">
        <v>1987</v>
      </c>
      <c r="B75" s="16">
        <v>53.662463563999999</v>
      </c>
      <c r="C75" s="16">
        <v>469.559796156</v>
      </c>
      <c r="D75" s="42">
        <v>1217.830273622</v>
      </c>
      <c r="E75" s="42">
        <v>1849.7256153389999</v>
      </c>
      <c r="G75" s="1" t="s">
        <v>235</v>
      </c>
      <c r="H75" s="23" t="s">
        <v>274</v>
      </c>
      <c r="I75" s="23" t="s">
        <v>275</v>
      </c>
    </row>
    <row r="76" spans="1:10" x14ac:dyDescent="0.35">
      <c r="A76" s="46">
        <v>1988</v>
      </c>
      <c r="B76" s="16">
        <v>54.228124041999997</v>
      </c>
      <c r="C76" s="16">
        <v>489.95414852699997</v>
      </c>
      <c r="D76" s="42">
        <v>1256.933051321</v>
      </c>
      <c r="E76" s="42">
        <v>1857.8988079850001</v>
      </c>
      <c r="G76" s="1" t="s">
        <v>235</v>
      </c>
      <c r="H76" s="23" t="s">
        <v>276</v>
      </c>
      <c r="I76" s="23" t="s">
        <v>277</v>
      </c>
    </row>
    <row r="77" spans="1:10" x14ac:dyDescent="0.35">
      <c r="A77" s="46">
        <v>1989</v>
      </c>
      <c r="B77" s="16">
        <v>50.996735446999999</v>
      </c>
      <c r="C77" s="16">
        <v>459.656060986</v>
      </c>
      <c r="D77" s="42">
        <v>1218.493501706</v>
      </c>
      <c r="E77" s="42">
        <v>1853.4907818730001</v>
      </c>
      <c r="G77" s="1" t="s">
        <v>236</v>
      </c>
      <c r="H77" s="23" t="s">
        <v>259</v>
      </c>
      <c r="I77" s="23" t="s">
        <v>243</v>
      </c>
    </row>
    <row r="78" spans="1:10" x14ac:dyDescent="0.35">
      <c r="A78" s="46">
        <v>1990</v>
      </c>
      <c r="B78" s="16">
        <v>51.916356286000003</v>
      </c>
      <c r="C78" s="16">
        <v>475.83672966699999</v>
      </c>
      <c r="D78" s="42">
        <v>1237.5465368550001</v>
      </c>
      <c r="E78" s="42">
        <v>1872.8527063009999</v>
      </c>
      <c r="G78" s="1" t="s">
        <v>236</v>
      </c>
      <c r="H78" s="23" t="s">
        <v>246</v>
      </c>
      <c r="I78" s="23" t="s">
        <v>277</v>
      </c>
    </row>
    <row r="79" spans="1:10" x14ac:dyDescent="0.35">
      <c r="A79" s="46">
        <v>1991</v>
      </c>
      <c r="B79" s="16">
        <v>51.79586355</v>
      </c>
      <c r="C79" s="16">
        <v>491.01174568200003</v>
      </c>
      <c r="D79" s="42">
        <v>1298.391250804</v>
      </c>
      <c r="E79" s="42">
        <v>1875.1710137069999</v>
      </c>
      <c r="G79" s="1" t="s">
        <v>237</v>
      </c>
      <c r="H79" s="23" t="s">
        <v>278</v>
      </c>
      <c r="I79" s="23" t="s">
        <v>279</v>
      </c>
    </row>
    <row r="80" spans="1:10" x14ac:dyDescent="0.35">
      <c r="A80" s="46">
        <v>1992</v>
      </c>
      <c r="B80" s="16">
        <v>50.760209021000001</v>
      </c>
      <c r="C80" s="16">
        <v>492.44067645899997</v>
      </c>
      <c r="D80" s="42">
        <v>1273.5773931399999</v>
      </c>
      <c r="E80" s="42">
        <v>1746.767703233</v>
      </c>
      <c r="G80" s="1" t="s">
        <v>237</v>
      </c>
      <c r="H80" s="23" t="s">
        <v>280</v>
      </c>
      <c r="I80" s="23" t="s">
        <v>269</v>
      </c>
    </row>
    <row r="81" spans="1:9" x14ac:dyDescent="0.35">
      <c r="A81" s="46">
        <v>1993</v>
      </c>
      <c r="B81" s="16">
        <v>52.894823207999998</v>
      </c>
      <c r="C81" s="16">
        <v>477.72169771699998</v>
      </c>
      <c r="D81" s="42">
        <v>1248.3741097</v>
      </c>
      <c r="E81" s="42">
        <v>1893.512252663</v>
      </c>
      <c r="G81" s="1" t="s">
        <v>237</v>
      </c>
      <c r="H81" s="23" t="s">
        <v>281</v>
      </c>
      <c r="I81" s="23" t="s">
        <v>279</v>
      </c>
    </row>
    <row r="82" spans="1:9" x14ac:dyDescent="0.35">
      <c r="A82" s="46">
        <v>1994</v>
      </c>
      <c r="B82" s="16">
        <v>52.609949542999999</v>
      </c>
      <c r="C82" s="16">
        <v>471.48268922300002</v>
      </c>
      <c r="D82" s="42">
        <v>1259.456112826</v>
      </c>
      <c r="E82" s="42">
        <v>1853.296106046</v>
      </c>
      <c r="G82" s="1" t="s">
        <v>237</v>
      </c>
      <c r="H82" s="23" t="s">
        <v>282</v>
      </c>
      <c r="I82" s="23" t="s">
        <v>283</v>
      </c>
    </row>
    <row r="83" spans="1:9" x14ac:dyDescent="0.35">
      <c r="A83" s="46">
        <v>1995</v>
      </c>
      <c r="B83" s="16">
        <v>54.883872164000003</v>
      </c>
      <c r="C83" s="16">
        <v>491.67611933500001</v>
      </c>
      <c r="D83" s="42">
        <v>1248.420754275</v>
      </c>
      <c r="E83" s="42">
        <v>1827.2467661610001</v>
      </c>
      <c r="G83" s="1" t="s">
        <v>740</v>
      </c>
      <c r="H83" s="23" t="s">
        <v>259</v>
      </c>
      <c r="I83" s="23" t="s">
        <v>284</v>
      </c>
    </row>
    <row r="84" spans="1:9" x14ac:dyDescent="0.35">
      <c r="A84" s="46">
        <v>1996</v>
      </c>
      <c r="B84" s="16">
        <v>52.792756646000001</v>
      </c>
      <c r="C84" s="16">
        <v>476.11502652000001</v>
      </c>
      <c r="D84" s="42">
        <v>1272.5212805230001</v>
      </c>
      <c r="E84" s="42">
        <v>1824.9839249480001</v>
      </c>
      <c r="G84" s="1" t="s">
        <v>740</v>
      </c>
      <c r="H84" s="23" t="s">
        <v>246</v>
      </c>
      <c r="I84" s="37" t="s">
        <v>285</v>
      </c>
    </row>
    <row r="85" spans="1:9" x14ac:dyDescent="0.35">
      <c r="A85" s="46">
        <v>1997</v>
      </c>
      <c r="B85" s="16">
        <v>55.667382984</v>
      </c>
      <c r="C85" s="16">
        <v>493.35808037800001</v>
      </c>
      <c r="D85" s="42">
        <v>1263.7018808299999</v>
      </c>
      <c r="E85" s="42">
        <v>1859.7921454479999</v>
      </c>
    </row>
    <row r="86" spans="1:9" x14ac:dyDescent="0.35">
      <c r="A86" s="46">
        <v>1998</v>
      </c>
      <c r="B86" s="16">
        <v>55.319828888000004</v>
      </c>
      <c r="C86" s="16">
        <v>505.00823803999998</v>
      </c>
      <c r="D86" s="42">
        <v>1311.731960196</v>
      </c>
      <c r="E86" s="42">
        <v>1916.127631518</v>
      </c>
    </row>
    <row r="87" spans="1:9" x14ac:dyDescent="0.35">
      <c r="A87" s="46">
        <v>1999</v>
      </c>
      <c r="B87" s="16">
        <v>57.900512779000003</v>
      </c>
      <c r="C87" s="16">
        <v>502.01351010600001</v>
      </c>
      <c r="D87" s="42">
        <v>1324.3843427710001</v>
      </c>
      <c r="E87" s="42">
        <v>1939.198305527</v>
      </c>
    </row>
    <row r="88" spans="1:9" x14ac:dyDescent="0.35">
      <c r="A88" s="46">
        <v>2000</v>
      </c>
      <c r="B88" s="16">
        <v>57.991856239000001</v>
      </c>
      <c r="C88" s="16">
        <v>507.11762896800002</v>
      </c>
      <c r="D88" s="42">
        <v>1298.0145819530001</v>
      </c>
      <c r="E88" s="42">
        <v>1956.123674148</v>
      </c>
    </row>
    <row r="89" spans="1:9" x14ac:dyDescent="0.35">
      <c r="A89" s="46">
        <v>2001</v>
      </c>
      <c r="B89" s="16">
        <v>54.725688595000001</v>
      </c>
      <c r="C89" s="16">
        <v>504.70273657400003</v>
      </c>
      <c r="D89" s="42">
        <v>1307.425748291</v>
      </c>
      <c r="E89" s="42">
        <v>1928.347161532</v>
      </c>
    </row>
    <row r="90" spans="1:9" x14ac:dyDescent="0.35">
      <c r="A90" s="46">
        <v>2002</v>
      </c>
      <c r="B90" s="16">
        <v>61.383682870999998</v>
      </c>
      <c r="C90" s="16">
        <v>520.29610777300002</v>
      </c>
      <c r="D90" s="42">
        <v>1312.4432773010001</v>
      </c>
      <c r="E90" s="42">
        <v>1886.0517045280001</v>
      </c>
    </row>
    <row r="91" spans="1:9" x14ac:dyDescent="0.35">
      <c r="A91" s="46">
        <v>2003</v>
      </c>
      <c r="B91" s="16">
        <v>59.362346297000002</v>
      </c>
      <c r="C91" s="16">
        <v>486.10089319799999</v>
      </c>
      <c r="D91" s="42">
        <v>1300.8574487020001</v>
      </c>
      <c r="E91" s="42">
        <v>1943.2067350499999</v>
      </c>
    </row>
    <row r="92" spans="1:9" x14ac:dyDescent="0.35">
      <c r="A92" s="46">
        <v>2004</v>
      </c>
      <c r="B92" s="16">
        <v>62.457263777000001</v>
      </c>
      <c r="C92" s="16">
        <v>501.14155821200001</v>
      </c>
      <c r="D92" s="42">
        <v>1300.5000615930001</v>
      </c>
      <c r="E92" s="42">
        <v>1901.077489776</v>
      </c>
    </row>
    <row r="93" spans="1:9" x14ac:dyDescent="0.35">
      <c r="A93" s="46">
        <v>2005</v>
      </c>
      <c r="B93" s="16">
        <v>61.860106223000003</v>
      </c>
      <c r="C93" s="16">
        <v>507.486294934</v>
      </c>
      <c r="D93" s="42">
        <v>1293.926697609</v>
      </c>
      <c r="E93" s="42">
        <v>1878.8530959249999</v>
      </c>
    </row>
    <row r="94" spans="1:9" x14ac:dyDescent="0.35">
      <c r="A94" s="46">
        <v>2006</v>
      </c>
      <c r="B94" s="16">
        <v>64.644478844999995</v>
      </c>
      <c r="C94" s="16">
        <v>506.38556874599999</v>
      </c>
      <c r="D94" s="42">
        <v>1285.0271037790001</v>
      </c>
      <c r="E94" s="42">
        <v>1850.6991339230001</v>
      </c>
    </row>
    <row r="95" spans="1:9" x14ac:dyDescent="0.35">
      <c r="A95" s="46">
        <v>2007</v>
      </c>
      <c r="B95" s="16">
        <v>64.750390507999995</v>
      </c>
      <c r="C95" s="16">
        <v>519.11490730800006</v>
      </c>
      <c r="D95" s="42">
        <v>1318.9649833159999</v>
      </c>
      <c r="E95" s="42">
        <v>1903.724661515</v>
      </c>
    </row>
    <row r="96" spans="1:9" x14ac:dyDescent="0.35">
      <c r="A96" s="46">
        <v>2008</v>
      </c>
      <c r="B96" s="16">
        <v>65.237083933999997</v>
      </c>
      <c r="C96" s="16">
        <v>506.65084579799998</v>
      </c>
      <c r="D96" s="42">
        <v>1287.0525361309999</v>
      </c>
      <c r="E96" s="42">
        <v>1929.501786394</v>
      </c>
    </row>
    <row r="97" spans="1:5" x14ac:dyDescent="0.35">
      <c r="A97" s="46">
        <v>2009</v>
      </c>
      <c r="B97" s="16">
        <v>68.549404710999994</v>
      </c>
      <c r="C97" s="16">
        <v>517.46026311599996</v>
      </c>
      <c r="D97" s="42">
        <v>1315.115364664</v>
      </c>
      <c r="E97" s="42">
        <v>1915.2393420769999</v>
      </c>
    </row>
    <row r="98" spans="1:5" x14ac:dyDescent="0.35">
      <c r="A98" s="46">
        <v>2010</v>
      </c>
      <c r="B98" s="16">
        <v>70.547440322</v>
      </c>
      <c r="C98" s="16">
        <v>551.09455085399998</v>
      </c>
      <c r="D98" s="42">
        <v>1455.140502023</v>
      </c>
      <c r="E98" s="42">
        <v>2090.026942686</v>
      </c>
    </row>
    <row r="99" spans="1:5" x14ac:dyDescent="0.35">
      <c r="A99" s="46">
        <v>2011</v>
      </c>
      <c r="B99" s="16">
        <v>70.262273160999996</v>
      </c>
      <c r="C99" s="16">
        <v>563.83730525700003</v>
      </c>
      <c r="D99" s="42">
        <v>1457.519895614</v>
      </c>
      <c r="E99" s="42">
        <v>2081.3393824929999</v>
      </c>
    </row>
    <row r="100" spans="1:5" x14ac:dyDescent="0.35">
      <c r="A100" s="46">
        <v>2012</v>
      </c>
      <c r="B100" s="16">
        <v>69.169562061999997</v>
      </c>
      <c r="C100" s="16">
        <v>553.80997263899997</v>
      </c>
      <c r="D100" s="42">
        <v>1461.443031689</v>
      </c>
      <c r="E100" s="42">
        <v>2085.6550271390001</v>
      </c>
    </row>
    <row r="101" spans="1:5" x14ac:dyDescent="0.35">
      <c r="A101" s="46">
        <v>2013</v>
      </c>
      <c r="B101" s="16">
        <v>70.326709586000007</v>
      </c>
      <c r="C101" s="16">
        <v>549.24119438000002</v>
      </c>
      <c r="D101" s="42">
        <v>1458.8171845320001</v>
      </c>
      <c r="E101" s="42">
        <v>2147.7271786490001</v>
      </c>
    </row>
    <row r="102" spans="1:5" x14ac:dyDescent="0.35">
      <c r="A102" s="46">
        <v>2014</v>
      </c>
      <c r="B102" s="16">
        <v>71.982490791000004</v>
      </c>
      <c r="C102" s="16">
        <v>560.30500328699998</v>
      </c>
      <c r="D102" s="42">
        <v>1448.6776202670001</v>
      </c>
      <c r="E102" s="42">
        <v>2088.5051250060001</v>
      </c>
    </row>
    <row r="103" spans="1:5" x14ac:dyDescent="0.35">
      <c r="A103" s="46">
        <v>2015</v>
      </c>
      <c r="B103" s="16">
        <v>72.973577227999996</v>
      </c>
      <c r="C103" s="16">
        <v>561.83231681899997</v>
      </c>
      <c r="D103" s="42">
        <v>1428.569719591</v>
      </c>
      <c r="E103" s="42">
        <v>2106.1067732840002</v>
      </c>
    </row>
    <row r="104" spans="1:5" x14ac:dyDescent="0.35">
      <c r="A104" s="46">
        <v>2016</v>
      </c>
      <c r="B104" s="16">
        <v>71.193864929</v>
      </c>
      <c r="C104" s="16">
        <v>556.89378464699996</v>
      </c>
      <c r="D104" s="42">
        <v>1431.641563034</v>
      </c>
      <c r="E104" s="42">
        <v>2112.9134520279999</v>
      </c>
    </row>
    <row r="105" spans="1:5" x14ac:dyDescent="0.35">
      <c r="A105" s="46">
        <v>2017</v>
      </c>
      <c r="B105" s="16">
        <v>70.317387316999998</v>
      </c>
      <c r="C105" s="16">
        <v>547.94591996700001</v>
      </c>
      <c r="D105" s="42">
        <v>1459.642207937</v>
      </c>
      <c r="E105" s="42">
        <v>2123.8857846179999</v>
      </c>
    </row>
    <row r="106" spans="1:5" x14ac:dyDescent="0.35">
      <c r="A106" s="46">
        <v>2018</v>
      </c>
      <c r="B106" s="16">
        <v>71.440039040000002</v>
      </c>
      <c r="C106" s="16">
        <v>550.42373842300003</v>
      </c>
      <c r="D106" s="42">
        <v>1427.0038109330001</v>
      </c>
      <c r="E106" s="42">
        <v>2049.3169214069999</v>
      </c>
    </row>
    <row r="107" spans="1:5" x14ac:dyDescent="0.35">
      <c r="A107" s="46">
        <v>2019</v>
      </c>
      <c r="B107" s="16">
        <v>69.225425268999999</v>
      </c>
      <c r="C107" s="16">
        <v>545.00529374600001</v>
      </c>
      <c r="D107" s="42">
        <v>1424.9350296509999</v>
      </c>
      <c r="E107" s="42">
        <v>2011.1577988189999</v>
      </c>
    </row>
    <row r="108" spans="1:5" x14ac:dyDescent="0.35">
      <c r="A108" s="46">
        <v>2020</v>
      </c>
      <c r="B108" s="16">
        <v>62.210543223999998</v>
      </c>
      <c r="C108" s="16">
        <v>500.39973301700002</v>
      </c>
      <c r="D108" s="42">
        <v>1274.15850428</v>
      </c>
      <c r="E108" s="42">
        <v>1902.6556742380001</v>
      </c>
    </row>
    <row r="109" spans="1:5" x14ac:dyDescent="0.35">
      <c r="A109" s="6" t="s">
        <v>338</v>
      </c>
    </row>
    <row r="110" spans="1:5" s="13" customFormat="1" x14ac:dyDescent="0.35">
      <c r="A110" s="13" t="s">
        <v>656</v>
      </c>
    </row>
    <row r="111" spans="1:5" s="13" customFormat="1" x14ac:dyDescent="0.35">
      <c r="A111" s="13" t="s">
        <v>655</v>
      </c>
    </row>
    <row r="112" spans="1:5" x14ac:dyDescent="0.35">
      <c r="A112" s="6" t="s">
        <v>186</v>
      </c>
    </row>
    <row r="113" spans="1:1" x14ac:dyDescent="0.35">
      <c r="A113" s="6" t="s">
        <v>286</v>
      </c>
    </row>
    <row r="114" spans="1:1" x14ac:dyDescent="0.35">
      <c r="A114" s="13" t="s">
        <v>652</v>
      </c>
    </row>
    <row r="115" spans="1:1" x14ac:dyDescent="0.35">
      <c r="A115" s="13" t="s">
        <v>635</v>
      </c>
    </row>
    <row r="116" spans="1:1" x14ac:dyDescent="0.35">
      <c r="A116" s="13" t="s">
        <v>653</v>
      </c>
    </row>
    <row r="117" spans="1:1" x14ac:dyDescent="0.35">
      <c r="A117" s="6" t="s">
        <v>162</v>
      </c>
    </row>
    <row r="118" spans="1:1" x14ac:dyDescent="0.35">
      <c r="A118" s="6" t="s">
        <v>163</v>
      </c>
    </row>
  </sheetData>
  <mergeCells count="2">
    <mergeCell ref="G72:I72"/>
    <mergeCell ref="G41:I41"/>
  </mergeCells>
  <phoneticPr fontId="13" type="noConversion"/>
  <pageMargins left="0.7" right="0.7" top="0.75" bottom="0.75" header="0.3" footer="0.3"/>
  <pageSetup orientation="portrait" r:id="rId1"/>
  <ignoredErrors>
    <ignoredError sqref="I74 I43 I11"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D163-D545-4CBF-BC21-1D59D82F4F99}">
  <sheetPr codeName="Sheet22"/>
  <dimension ref="A1:C47"/>
  <sheetViews>
    <sheetView zoomScale="85" zoomScaleNormal="85" workbookViewId="0"/>
  </sheetViews>
  <sheetFormatPr defaultColWidth="8.7265625" defaultRowHeight="15.5" x14ac:dyDescent="0.35"/>
  <cols>
    <col min="1" max="1" width="8.7265625" style="18" customWidth="1"/>
    <col min="2" max="2" width="15.7265625" style="5" customWidth="1"/>
    <col min="3" max="3" width="15.81640625" style="5" customWidth="1"/>
    <col min="4" max="16384" width="8.7265625" style="5"/>
  </cols>
  <sheetData>
    <row r="1" spans="1:3" x14ac:dyDescent="0.35">
      <c r="A1" s="34" t="s">
        <v>581</v>
      </c>
    </row>
    <row r="2" spans="1:3" x14ac:dyDescent="0.35">
      <c r="A2" s="31"/>
    </row>
    <row r="3" spans="1:3" s="7" customFormat="1" ht="31" x14ac:dyDescent="0.35">
      <c r="A3" s="40" t="s">
        <v>111</v>
      </c>
      <c r="B3" s="24" t="s">
        <v>287</v>
      </c>
      <c r="C3" s="24" t="s">
        <v>288</v>
      </c>
    </row>
    <row r="4" spans="1:3" x14ac:dyDescent="0.35">
      <c r="A4" s="46">
        <v>1986</v>
      </c>
      <c r="B4" s="27">
        <v>17339</v>
      </c>
      <c r="C4" s="42">
        <v>254.04452020046401</v>
      </c>
    </row>
    <row r="5" spans="1:3" x14ac:dyDescent="0.35">
      <c r="A5" s="46">
        <v>1987</v>
      </c>
      <c r="B5" s="27">
        <v>18007</v>
      </c>
      <c r="C5" s="42">
        <v>255.833457968781</v>
      </c>
    </row>
    <row r="6" spans="1:3" x14ac:dyDescent="0.35">
      <c r="A6" s="46">
        <v>1988</v>
      </c>
      <c r="B6" s="27">
        <v>18873</v>
      </c>
      <c r="C6" s="42">
        <v>260.95323568550998</v>
      </c>
    </row>
    <row r="7" spans="1:3" x14ac:dyDescent="0.35">
      <c r="A7" s="46">
        <v>1989</v>
      </c>
      <c r="B7" s="27">
        <v>19026</v>
      </c>
      <c r="C7" s="42">
        <v>256.260773835973</v>
      </c>
    </row>
    <row r="8" spans="1:3" x14ac:dyDescent="0.35">
      <c r="A8" s="46">
        <v>1990</v>
      </c>
      <c r="B8" s="27">
        <v>19089</v>
      </c>
      <c r="C8" s="42">
        <v>249.850395212949</v>
      </c>
    </row>
    <row r="9" spans="1:3" x14ac:dyDescent="0.35">
      <c r="A9" s="46">
        <v>1991</v>
      </c>
      <c r="B9" s="27">
        <v>19616</v>
      </c>
      <c r="C9" s="42">
        <v>251.185719369178</v>
      </c>
    </row>
    <row r="10" spans="1:3" x14ac:dyDescent="0.35">
      <c r="A10" s="46">
        <v>1992</v>
      </c>
      <c r="B10" s="27">
        <v>20010</v>
      </c>
      <c r="C10" s="42">
        <v>249.11897129646701</v>
      </c>
    </row>
    <row r="11" spans="1:3" x14ac:dyDescent="0.35">
      <c r="A11" s="46">
        <v>1993</v>
      </c>
      <c r="B11" s="27">
        <v>20547</v>
      </c>
      <c r="C11" s="42">
        <v>249.426124832732</v>
      </c>
    </row>
    <row r="12" spans="1:3" x14ac:dyDescent="0.35">
      <c r="A12" s="46">
        <v>1994</v>
      </c>
      <c r="B12" s="27">
        <v>21302</v>
      </c>
      <c r="C12" s="42">
        <v>253.53428185952501</v>
      </c>
    </row>
    <row r="13" spans="1:3" x14ac:dyDescent="0.35">
      <c r="A13" s="46">
        <v>1995</v>
      </c>
      <c r="B13" s="27">
        <v>21427</v>
      </c>
      <c r="C13" s="42">
        <v>249.256410217302</v>
      </c>
    </row>
    <row r="14" spans="1:3" x14ac:dyDescent="0.35">
      <c r="A14" s="46">
        <v>1996</v>
      </c>
      <c r="B14" s="27">
        <v>21665</v>
      </c>
      <c r="C14" s="42">
        <v>245.692626227056</v>
      </c>
    </row>
    <row r="15" spans="1:3" x14ac:dyDescent="0.35">
      <c r="A15" s="46">
        <v>1997</v>
      </c>
      <c r="B15" s="27">
        <v>21666</v>
      </c>
      <c r="C15" s="42">
        <v>240.403803426303</v>
      </c>
    </row>
    <row r="16" spans="1:3" x14ac:dyDescent="0.35">
      <c r="A16" s="46">
        <v>1998</v>
      </c>
      <c r="B16" s="27">
        <v>21932</v>
      </c>
      <c r="C16" s="42">
        <v>237.45339162783799</v>
      </c>
    </row>
    <row r="17" spans="1:3" x14ac:dyDescent="0.35">
      <c r="A17" s="46">
        <v>1999</v>
      </c>
      <c r="B17" s="27">
        <v>22655</v>
      </c>
      <c r="C17" s="42">
        <v>239.97661651753899</v>
      </c>
    </row>
    <row r="18" spans="1:3" x14ac:dyDescent="0.35">
      <c r="A18" s="46">
        <v>2000</v>
      </c>
      <c r="B18" s="27">
        <v>23158</v>
      </c>
      <c r="C18" s="42">
        <v>239.576574089286</v>
      </c>
    </row>
    <row r="19" spans="1:3" x14ac:dyDescent="0.35">
      <c r="A19" s="46">
        <v>2001</v>
      </c>
      <c r="B19" s="27">
        <v>23664</v>
      </c>
      <c r="C19" s="42">
        <v>238.897160240239</v>
      </c>
    </row>
    <row r="20" spans="1:3" x14ac:dyDescent="0.35">
      <c r="A20" s="46">
        <v>2002</v>
      </c>
      <c r="B20" s="27">
        <v>23984</v>
      </c>
      <c r="C20" s="42">
        <v>235.154326847378</v>
      </c>
    </row>
    <row r="21" spans="1:3" x14ac:dyDescent="0.35">
      <c r="A21" s="46">
        <v>2003</v>
      </c>
      <c r="B21" s="27">
        <v>24275</v>
      </c>
      <c r="C21" s="43">
        <v>231.409155762278</v>
      </c>
    </row>
    <row r="22" spans="1:3" x14ac:dyDescent="0.35">
      <c r="A22" s="46">
        <v>2004</v>
      </c>
      <c r="B22" s="27">
        <v>24665</v>
      </c>
      <c r="C22" s="43">
        <v>228.12779532322901</v>
      </c>
    </row>
    <row r="23" spans="1:3" x14ac:dyDescent="0.35">
      <c r="A23" s="46">
        <v>2005</v>
      </c>
      <c r="B23" s="27">
        <v>24930</v>
      </c>
      <c r="C23" s="43">
        <v>224.63346446510499</v>
      </c>
    </row>
    <row r="24" spans="1:3" x14ac:dyDescent="0.35">
      <c r="A24" s="46">
        <v>2006</v>
      </c>
      <c r="B24" s="27">
        <v>24971</v>
      </c>
      <c r="C24" s="43">
        <v>218.58053593257199</v>
      </c>
    </row>
    <row r="25" spans="1:3" x14ac:dyDescent="0.35">
      <c r="A25" s="46">
        <v>2007</v>
      </c>
      <c r="B25" s="27">
        <v>25370</v>
      </c>
      <c r="C25" s="43">
        <v>215.76632478315199</v>
      </c>
    </row>
    <row r="26" spans="1:3" x14ac:dyDescent="0.35">
      <c r="A26" s="46">
        <v>2008</v>
      </c>
      <c r="B26" s="27">
        <v>25794</v>
      </c>
      <c r="C26" s="43">
        <v>213.32108351663999</v>
      </c>
    </row>
    <row r="27" spans="1:3" x14ac:dyDescent="0.35">
      <c r="A27" s="46">
        <v>2009</v>
      </c>
      <c r="B27" s="27">
        <v>26076</v>
      </c>
      <c r="C27" s="43">
        <v>209.55629788348099</v>
      </c>
    </row>
    <row r="28" spans="1:3" x14ac:dyDescent="0.35">
      <c r="A28" s="46">
        <v>2010</v>
      </c>
      <c r="B28" s="27">
        <v>26585</v>
      </c>
      <c r="C28" s="43">
        <v>207.77575022530101</v>
      </c>
    </row>
    <row r="29" spans="1:3" x14ac:dyDescent="0.35">
      <c r="A29" s="46">
        <v>2011</v>
      </c>
      <c r="B29" s="27">
        <v>27127</v>
      </c>
      <c r="C29" s="43">
        <v>206.23074360997501</v>
      </c>
    </row>
    <row r="30" spans="1:3" x14ac:dyDescent="0.35">
      <c r="A30" s="46">
        <v>2012</v>
      </c>
      <c r="B30" s="27">
        <v>27442</v>
      </c>
      <c r="C30" s="43">
        <v>202.67745758826501</v>
      </c>
    </row>
    <row r="31" spans="1:3" x14ac:dyDescent="0.35">
      <c r="A31" s="46">
        <v>2013</v>
      </c>
      <c r="B31" s="27">
        <v>27634</v>
      </c>
      <c r="C31" s="43">
        <v>198.21358667989799</v>
      </c>
    </row>
    <row r="32" spans="1:3" x14ac:dyDescent="0.35">
      <c r="A32" s="46">
        <v>2014</v>
      </c>
      <c r="B32" s="27">
        <v>28075</v>
      </c>
      <c r="C32" s="43">
        <v>195.94384003407799</v>
      </c>
    </row>
    <row r="33" spans="1:3" x14ac:dyDescent="0.35">
      <c r="A33" s="46">
        <v>2015</v>
      </c>
      <c r="B33" s="27">
        <v>28291</v>
      </c>
      <c r="C33" s="43">
        <v>192.628251348975</v>
      </c>
    </row>
    <row r="34" spans="1:3" x14ac:dyDescent="0.35">
      <c r="A34" s="46">
        <v>2016</v>
      </c>
      <c r="B34" s="27">
        <v>29074</v>
      </c>
      <c r="C34" s="43">
        <v>192.3001715888</v>
      </c>
    </row>
    <row r="35" spans="1:3" x14ac:dyDescent="0.35">
      <c r="A35" s="46">
        <v>2017</v>
      </c>
      <c r="B35" s="27">
        <v>29335</v>
      </c>
      <c r="C35" s="43">
        <v>188.10210638805</v>
      </c>
    </row>
    <row r="36" spans="1:3" x14ac:dyDescent="0.35">
      <c r="A36" s="46">
        <v>2018</v>
      </c>
      <c r="B36" s="27">
        <v>29712</v>
      </c>
      <c r="C36" s="43">
        <v>185.15123811566301</v>
      </c>
    </row>
    <row r="37" spans="1:3" x14ac:dyDescent="0.35">
      <c r="A37" s="46">
        <v>2019</v>
      </c>
      <c r="B37" s="27">
        <v>29546</v>
      </c>
      <c r="C37" s="43">
        <v>178.600580369515</v>
      </c>
    </row>
    <row r="38" spans="1:3" x14ac:dyDescent="0.35">
      <c r="A38" s="46">
        <v>2020</v>
      </c>
      <c r="B38" s="27">
        <v>30054</v>
      </c>
      <c r="C38" s="43">
        <v>176.69174965859099</v>
      </c>
    </row>
    <row r="39" spans="1:3" x14ac:dyDescent="0.35">
      <c r="A39" s="169">
        <v>2021</v>
      </c>
      <c r="B39" s="170">
        <v>30461</v>
      </c>
      <c r="C39" s="171">
        <v>175.08856896338801</v>
      </c>
    </row>
    <row r="40" spans="1:3" x14ac:dyDescent="0.35">
      <c r="A40" s="169">
        <v>2022</v>
      </c>
      <c r="B40" s="170">
        <v>30776</v>
      </c>
      <c r="C40" s="171">
        <v>172.13248173447201</v>
      </c>
    </row>
    <row r="41" spans="1:3" x14ac:dyDescent="0.35">
      <c r="A41" s="169">
        <v>2023</v>
      </c>
      <c r="B41" s="170">
        <v>31110</v>
      </c>
      <c r="C41" s="172">
        <v>169.15723747067699</v>
      </c>
    </row>
    <row r="42" spans="1:3" x14ac:dyDescent="0.35">
      <c r="A42" s="169">
        <v>2024</v>
      </c>
      <c r="B42" s="170">
        <v>31575</v>
      </c>
      <c r="C42" s="171">
        <v>167.007331603713</v>
      </c>
    </row>
    <row r="43" spans="1:3" x14ac:dyDescent="0.35">
      <c r="A43" s="6" t="s">
        <v>144</v>
      </c>
    </row>
    <row r="44" spans="1:3" x14ac:dyDescent="0.35">
      <c r="A44" s="13" t="s">
        <v>647</v>
      </c>
      <c r="B44" s="102"/>
    </row>
    <row r="45" spans="1:3" x14ac:dyDescent="0.35">
      <c r="A45" s="13" t="s">
        <v>650</v>
      </c>
      <c r="B45" s="12"/>
    </row>
    <row r="46" spans="1:3" x14ac:dyDescent="0.35">
      <c r="A46" s="6" t="s">
        <v>150</v>
      </c>
    </row>
    <row r="47" spans="1:3" x14ac:dyDescent="0.35">
      <c r="A47" s="6" t="s">
        <v>289</v>
      </c>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5F9-3460-490C-8FE8-2EB848CDA83B}">
  <sheetPr codeName="Sheet23"/>
  <dimension ref="A1:E47"/>
  <sheetViews>
    <sheetView zoomScaleNormal="100" workbookViewId="0"/>
  </sheetViews>
  <sheetFormatPr defaultColWidth="8.7265625" defaultRowHeight="15.5" x14ac:dyDescent="0.35"/>
  <cols>
    <col min="1" max="1" width="8.7265625" style="18"/>
    <col min="2" max="2" width="13.26953125" style="5" customWidth="1"/>
    <col min="3" max="3" width="14.54296875" style="5" customWidth="1"/>
    <col min="4" max="4" width="13.1796875" style="5" customWidth="1"/>
    <col min="5" max="5" width="14.1796875" style="5" customWidth="1"/>
    <col min="6" max="6" width="8.7265625" style="5"/>
    <col min="7" max="7" width="8.7265625" style="5" customWidth="1"/>
    <col min="8" max="16384" width="8.7265625" style="5"/>
  </cols>
  <sheetData>
    <row r="1" spans="1:5" x14ac:dyDescent="0.35">
      <c r="A1" s="31" t="s">
        <v>542</v>
      </c>
    </row>
    <row r="3" spans="1:5" s="32" customFormat="1" ht="31" x14ac:dyDescent="0.35">
      <c r="A3" s="69" t="s">
        <v>111</v>
      </c>
      <c r="B3" s="69" t="s">
        <v>290</v>
      </c>
      <c r="C3" s="69" t="s">
        <v>291</v>
      </c>
      <c r="D3" s="69" t="s">
        <v>292</v>
      </c>
      <c r="E3" s="69" t="s">
        <v>293</v>
      </c>
    </row>
    <row r="4" spans="1:5" x14ac:dyDescent="0.35">
      <c r="A4" s="46">
        <v>1986</v>
      </c>
      <c r="B4" s="27">
        <v>9366</v>
      </c>
      <c r="C4" s="42">
        <v>328.87328500000001</v>
      </c>
      <c r="D4" s="27">
        <v>7973</v>
      </c>
      <c r="E4" s="16">
        <v>206.718402</v>
      </c>
    </row>
    <row r="5" spans="1:5" x14ac:dyDescent="0.35">
      <c r="A5" s="46">
        <v>1987</v>
      </c>
      <c r="B5" s="27">
        <v>9704</v>
      </c>
      <c r="C5" s="42">
        <v>330.26884100000001</v>
      </c>
      <c r="D5" s="27">
        <v>8303</v>
      </c>
      <c r="E5" s="16">
        <v>208.77113199999999</v>
      </c>
    </row>
    <row r="6" spans="1:5" x14ac:dyDescent="0.35">
      <c r="A6" s="46">
        <v>1988</v>
      </c>
      <c r="B6" s="27">
        <v>10312</v>
      </c>
      <c r="C6" s="42">
        <v>342.90171700000002</v>
      </c>
      <c r="D6" s="27">
        <v>8561</v>
      </c>
      <c r="E6" s="16">
        <v>208.868617</v>
      </c>
    </row>
    <row r="7" spans="1:5" x14ac:dyDescent="0.35">
      <c r="A7" s="46">
        <v>1989</v>
      </c>
      <c r="B7" s="27">
        <v>10287</v>
      </c>
      <c r="C7" s="42">
        <v>332.77729900000003</v>
      </c>
      <c r="D7" s="27">
        <v>8739</v>
      </c>
      <c r="E7" s="16">
        <v>207.72985800000001</v>
      </c>
    </row>
    <row r="8" spans="1:5" x14ac:dyDescent="0.35">
      <c r="A8" s="46">
        <v>1990</v>
      </c>
      <c r="B8" s="27">
        <v>10349</v>
      </c>
      <c r="C8" s="42">
        <v>323.223026</v>
      </c>
      <c r="D8" s="27">
        <v>8740</v>
      </c>
      <c r="E8" s="16">
        <v>201.95687000000001</v>
      </c>
    </row>
    <row r="9" spans="1:5" x14ac:dyDescent="0.35">
      <c r="A9" s="46">
        <v>1991</v>
      </c>
      <c r="B9" s="27">
        <v>10510</v>
      </c>
      <c r="C9" s="42">
        <v>323.69130899999999</v>
      </c>
      <c r="D9" s="27">
        <v>9106</v>
      </c>
      <c r="E9" s="16">
        <v>205.448185</v>
      </c>
    </row>
    <row r="10" spans="1:5" x14ac:dyDescent="0.35">
      <c r="A10" s="46">
        <v>1992</v>
      </c>
      <c r="B10" s="27">
        <v>10799</v>
      </c>
      <c r="C10" s="42">
        <v>321.79000400000001</v>
      </c>
      <c r="D10" s="27">
        <v>9211</v>
      </c>
      <c r="E10" s="16">
        <v>203.087907</v>
      </c>
    </row>
    <row r="11" spans="1:5" x14ac:dyDescent="0.35">
      <c r="A11" s="46">
        <v>1993</v>
      </c>
      <c r="B11" s="27">
        <v>10934</v>
      </c>
      <c r="C11" s="42">
        <v>317.07314200000002</v>
      </c>
      <c r="D11" s="27">
        <v>9613</v>
      </c>
      <c r="E11" s="16">
        <v>205.953641</v>
      </c>
    </row>
    <row r="12" spans="1:5" x14ac:dyDescent="0.35">
      <c r="A12" s="46">
        <v>1994</v>
      </c>
      <c r="B12" s="27">
        <v>11423</v>
      </c>
      <c r="C12" s="42">
        <v>324.594898</v>
      </c>
      <c r="D12" s="27">
        <v>9879</v>
      </c>
      <c r="E12" s="16">
        <v>207.74624299999999</v>
      </c>
    </row>
    <row r="13" spans="1:5" x14ac:dyDescent="0.35">
      <c r="A13" s="46">
        <v>1995</v>
      </c>
      <c r="B13" s="27">
        <v>11359</v>
      </c>
      <c r="C13" s="42">
        <v>315.94923899999998</v>
      </c>
      <c r="D13" s="27">
        <v>10068</v>
      </c>
      <c r="E13" s="16">
        <v>206.57718</v>
      </c>
    </row>
    <row r="14" spans="1:5" x14ac:dyDescent="0.35">
      <c r="A14" s="46">
        <v>1996</v>
      </c>
      <c r="B14" s="27">
        <v>11421</v>
      </c>
      <c r="C14" s="42">
        <v>309.422393</v>
      </c>
      <c r="D14" s="27">
        <v>10244</v>
      </c>
      <c r="E14" s="16">
        <v>205.23531700000001</v>
      </c>
    </row>
    <row r="15" spans="1:5" x14ac:dyDescent="0.35">
      <c r="A15" s="46">
        <v>1997</v>
      </c>
      <c r="B15" s="27">
        <v>11636</v>
      </c>
      <c r="C15" s="42">
        <v>307.72227900000001</v>
      </c>
      <c r="D15" s="27">
        <v>10030</v>
      </c>
      <c r="E15" s="16">
        <v>196.53715700000001</v>
      </c>
    </row>
    <row r="16" spans="1:5" x14ac:dyDescent="0.35">
      <c r="A16" s="46">
        <v>1998</v>
      </c>
      <c r="B16" s="27">
        <v>11584</v>
      </c>
      <c r="C16" s="42">
        <v>299.55828300000002</v>
      </c>
      <c r="D16" s="27">
        <v>10348</v>
      </c>
      <c r="E16" s="16">
        <v>197.87526299999999</v>
      </c>
    </row>
    <row r="17" spans="1:5" x14ac:dyDescent="0.35">
      <c r="A17" s="46">
        <v>1999</v>
      </c>
      <c r="B17" s="27">
        <v>11938</v>
      </c>
      <c r="C17" s="42">
        <v>298.910482</v>
      </c>
      <c r="D17" s="27">
        <v>10717</v>
      </c>
      <c r="E17" s="16">
        <v>200.876575</v>
      </c>
    </row>
    <row r="18" spans="1:5" x14ac:dyDescent="0.35">
      <c r="A18" s="46">
        <v>2000</v>
      </c>
      <c r="B18" s="27">
        <v>12118</v>
      </c>
      <c r="C18" s="42">
        <v>298.05514099999999</v>
      </c>
      <c r="D18" s="27">
        <v>11040</v>
      </c>
      <c r="E18" s="16">
        <v>201.927243</v>
      </c>
    </row>
    <row r="19" spans="1:5" x14ac:dyDescent="0.35">
      <c r="A19" s="46">
        <v>2001</v>
      </c>
      <c r="B19" s="27">
        <v>12402</v>
      </c>
      <c r="C19" s="42">
        <v>297.11823500000003</v>
      </c>
      <c r="D19" s="27">
        <v>11262</v>
      </c>
      <c r="E19" s="16">
        <v>200.61247399999999</v>
      </c>
    </row>
    <row r="20" spans="1:5" x14ac:dyDescent="0.35">
      <c r="A20" s="46">
        <v>2002</v>
      </c>
      <c r="B20" s="27">
        <v>12599</v>
      </c>
      <c r="C20" s="42">
        <v>292.48323299999998</v>
      </c>
      <c r="D20" s="27">
        <v>11385</v>
      </c>
      <c r="E20" s="16">
        <v>197.80694399999999</v>
      </c>
    </row>
    <row r="21" spans="1:5" x14ac:dyDescent="0.35">
      <c r="A21" s="46">
        <v>2003</v>
      </c>
      <c r="B21" s="27">
        <v>12700</v>
      </c>
      <c r="C21" s="43">
        <v>285.82847199999998</v>
      </c>
      <c r="D21" s="27">
        <v>11575</v>
      </c>
      <c r="E21" s="41">
        <v>195.959159</v>
      </c>
    </row>
    <row r="22" spans="1:5" x14ac:dyDescent="0.35">
      <c r="A22" s="46">
        <v>2004</v>
      </c>
      <c r="B22" s="27">
        <v>12816</v>
      </c>
      <c r="C22" s="43">
        <v>279.27313700000002</v>
      </c>
      <c r="D22" s="27">
        <v>11849</v>
      </c>
      <c r="E22" s="41">
        <v>194.68658099999999</v>
      </c>
    </row>
    <row r="23" spans="1:5" x14ac:dyDescent="0.35">
      <c r="A23" s="46">
        <v>2005</v>
      </c>
      <c r="B23" s="27">
        <v>12842</v>
      </c>
      <c r="C23" s="43">
        <v>272.23662000000002</v>
      </c>
      <c r="D23" s="27">
        <v>12088</v>
      </c>
      <c r="E23" s="41">
        <v>193.16161399999999</v>
      </c>
    </row>
    <row r="24" spans="1:5" x14ac:dyDescent="0.35">
      <c r="A24" s="46">
        <v>2006</v>
      </c>
      <c r="B24" s="27">
        <v>13124</v>
      </c>
      <c r="C24" s="43">
        <v>269.88480700000002</v>
      </c>
      <c r="D24" s="27">
        <v>11847</v>
      </c>
      <c r="E24" s="41">
        <v>184.54095599999999</v>
      </c>
    </row>
    <row r="25" spans="1:5" x14ac:dyDescent="0.35">
      <c r="A25" s="46">
        <v>2007</v>
      </c>
      <c r="B25" s="27">
        <v>13169</v>
      </c>
      <c r="C25" s="43">
        <v>260.85605099999998</v>
      </c>
      <c r="D25" s="27">
        <v>12201</v>
      </c>
      <c r="E25" s="41">
        <v>184.28635800000001</v>
      </c>
    </row>
    <row r="26" spans="1:5" x14ac:dyDescent="0.35">
      <c r="A26" s="46">
        <v>2008</v>
      </c>
      <c r="B26" s="27">
        <v>13409</v>
      </c>
      <c r="C26" s="43">
        <v>258.79679199999998</v>
      </c>
      <c r="D26" s="27">
        <v>12385</v>
      </c>
      <c r="E26" s="41">
        <v>182.669523</v>
      </c>
    </row>
    <row r="27" spans="1:5" x14ac:dyDescent="0.35">
      <c r="A27" s="46">
        <v>2009</v>
      </c>
      <c r="B27" s="27">
        <v>13667</v>
      </c>
      <c r="C27" s="43">
        <v>255.295873</v>
      </c>
      <c r="D27" s="27">
        <v>12409</v>
      </c>
      <c r="E27" s="41">
        <v>177.86613500000001</v>
      </c>
    </row>
    <row r="28" spans="1:5" x14ac:dyDescent="0.35">
      <c r="A28" s="46">
        <v>2010</v>
      </c>
      <c r="B28" s="27">
        <v>13839</v>
      </c>
      <c r="C28" s="43">
        <v>251.05476100000001</v>
      </c>
      <c r="D28" s="27">
        <v>12746</v>
      </c>
      <c r="E28" s="41">
        <v>177.95997299999999</v>
      </c>
    </row>
    <row r="29" spans="1:5" x14ac:dyDescent="0.35">
      <c r="A29" s="46">
        <v>2011</v>
      </c>
      <c r="B29" s="27">
        <v>14188</v>
      </c>
      <c r="C29" s="43">
        <v>249.45842300000001</v>
      </c>
      <c r="D29" s="27">
        <v>12939</v>
      </c>
      <c r="E29" s="41">
        <v>176.01407599999999</v>
      </c>
    </row>
    <row r="30" spans="1:5" x14ac:dyDescent="0.35">
      <c r="A30" s="46">
        <v>2012</v>
      </c>
      <c r="B30" s="27">
        <v>14360</v>
      </c>
      <c r="C30" s="43">
        <v>243.92135200000001</v>
      </c>
      <c r="D30" s="27">
        <v>13082</v>
      </c>
      <c r="E30" s="41">
        <v>173.747266</v>
      </c>
    </row>
    <row r="31" spans="1:5" x14ac:dyDescent="0.35">
      <c r="A31" s="46">
        <v>2013</v>
      </c>
      <c r="B31" s="27">
        <v>14465</v>
      </c>
      <c r="C31" s="43">
        <v>237.741885</v>
      </c>
      <c r="D31" s="27">
        <v>13169</v>
      </c>
      <c r="E31" s="41">
        <v>170.27925999999999</v>
      </c>
    </row>
    <row r="32" spans="1:5" x14ac:dyDescent="0.35">
      <c r="A32" s="46">
        <v>2014</v>
      </c>
      <c r="B32" s="27">
        <v>14799</v>
      </c>
      <c r="C32" s="43">
        <v>236.16830300000001</v>
      </c>
      <c r="D32" s="27">
        <v>13276</v>
      </c>
      <c r="E32" s="41">
        <v>167.39869100000001</v>
      </c>
    </row>
    <row r="33" spans="1:5" x14ac:dyDescent="0.35">
      <c r="A33" s="46">
        <v>2015</v>
      </c>
      <c r="B33" s="27">
        <v>14694</v>
      </c>
      <c r="C33" s="43">
        <v>227.62076500000001</v>
      </c>
      <c r="D33" s="27">
        <v>13597</v>
      </c>
      <c r="E33" s="41">
        <v>167.85446400000001</v>
      </c>
    </row>
    <row r="34" spans="1:5" x14ac:dyDescent="0.35">
      <c r="A34" s="46">
        <v>2016</v>
      </c>
      <c r="B34" s="27">
        <v>15136</v>
      </c>
      <c r="C34" s="43">
        <v>227.063196</v>
      </c>
      <c r="D34" s="27">
        <v>13938</v>
      </c>
      <c r="E34" s="41">
        <v>167.494056</v>
      </c>
    </row>
    <row r="35" spans="1:5" x14ac:dyDescent="0.35">
      <c r="A35" s="46">
        <v>2017</v>
      </c>
      <c r="B35" s="27">
        <v>15380</v>
      </c>
      <c r="C35" s="43">
        <v>222.866409</v>
      </c>
      <c r="D35" s="27">
        <v>13955</v>
      </c>
      <c r="E35" s="41">
        <v>162.45052100000001</v>
      </c>
    </row>
    <row r="36" spans="1:5" x14ac:dyDescent="0.35">
      <c r="A36" s="46">
        <v>2018</v>
      </c>
      <c r="B36" s="27">
        <v>15706</v>
      </c>
      <c r="C36" s="43">
        <v>220.202259</v>
      </c>
      <c r="D36" s="27">
        <v>14006</v>
      </c>
      <c r="E36" s="41">
        <v>159.37769499999999</v>
      </c>
    </row>
    <row r="37" spans="1:5" x14ac:dyDescent="0.35">
      <c r="A37" s="46">
        <v>2019</v>
      </c>
      <c r="B37" s="27">
        <v>15817</v>
      </c>
      <c r="C37" s="43">
        <v>214.62939900000001</v>
      </c>
      <c r="D37" s="27">
        <v>13729</v>
      </c>
      <c r="E37" s="41">
        <v>151.77385899999999</v>
      </c>
    </row>
    <row r="38" spans="1:5" x14ac:dyDescent="0.35">
      <c r="A38" s="46">
        <v>2020</v>
      </c>
      <c r="B38" s="27">
        <v>15811</v>
      </c>
      <c r="C38" s="43">
        <v>208.16886299999999</v>
      </c>
      <c r="D38" s="27">
        <v>14243</v>
      </c>
      <c r="E38" s="41">
        <v>153.717555</v>
      </c>
    </row>
    <row r="39" spans="1:5" x14ac:dyDescent="0.35">
      <c r="A39" s="169">
        <v>2021</v>
      </c>
      <c r="B39" s="170">
        <v>16043</v>
      </c>
      <c r="C39" s="171">
        <v>205.69476599999999</v>
      </c>
      <c r="D39" s="170">
        <v>14420</v>
      </c>
      <c r="E39" s="172">
        <v>152.08652499999999</v>
      </c>
    </row>
    <row r="40" spans="1:5" x14ac:dyDescent="0.35">
      <c r="A40" s="169">
        <v>2022</v>
      </c>
      <c r="B40" s="170">
        <v>16193</v>
      </c>
      <c r="C40" s="171">
        <v>201.492144</v>
      </c>
      <c r="D40" s="170">
        <v>14582</v>
      </c>
      <c r="E40" s="172">
        <v>149.86549500000001</v>
      </c>
    </row>
    <row r="41" spans="1:5" x14ac:dyDescent="0.35">
      <c r="A41" s="169">
        <v>2023</v>
      </c>
      <c r="B41" s="170">
        <v>16358</v>
      </c>
      <c r="C41" s="172">
        <v>197.28952100000001</v>
      </c>
      <c r="D41" s="170">
        <v>14752</v>
      </c>
      <c r="E41" s="172">
        <v>147.644465</v>
      </c>
    </row>
    <row r="42" spans="1:5" x14ac:dyDescent="0.35">
      <c r="A42" s="169">
        <v>2024</v>
      </c>
      <c r="B42" s="170">
        <v>16619</v>
      </c>
      <c r="C42" s="172">
        <v>194.55274399999999</v>
      </c>
      <c r="D42" s="170">
        <v>14959</v>
      </c>
      <c r="E42" s="172">
        <v>145.86692500000001</v>
      </c>
    </row>
    <row r="43" spans="1:5" x14ac:dyDescent="0.35">
      <c r="A43" s="56" t="s">
        <v>144</v>
      </c>
    </row>
    <row r="44" spans="1:5" x14ac:dyDescent="0.35">
      <c r="A44" s="63" t="s">
        <v>635</v>
      </c>
    </row>
    <row r="45" spans="1:5" ht="14.25" customHeight="1" x14ac:dyDescent="0.35">
      <c r="A45" s="63" t="s">
        <v>649</v>
      </c>
      <c r="B45" s="12"/>
    </row>
    <row r="46" spans="1:5" x14ac:dyDescent="0.35">
      <c r="A46" s="56" t="s">
        <v>582</v>
      </c>
    </row>
    <row r="47" spans="1:5" x14ac:dyDescent="0.35">
      <c r="A47" s="56" t="s">
        <v>289</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B4-5FBD-49EF-AF30-4CC9192CA955}">
  <sheetPr codeName="Sheet24"/>
  <dimension ref="A1:V45"/>
  <sheetViews>
    <sheetView zoomScale="85" zoomScaleNormal="85" workbookViewId="0"/>
  </sheetViews>
  <sheetFormatPr defaultColWidth="8.7265625" defaultRowHeight="15.5" x14ac:dyDescent="0.35"/>
  <cols>
    <col min="1" max="1" width="37.453125" style="5" customWidth="1"/>
    <col min="2" max="3" width="17.81640625" style="5" customWidth="1"/>
    <col min="4" max="13" width="8.7265625" style="5"/>
    <col min="14" max="14" width="51.453125" style="5" bestFit="1" customWidth="1"/>
    <col min="15" max="15" width="17.453125" style="5" customWidth="1"/>
    <col min="16" max="16" width="13.1796875" style="5" customWidth="1"/>
    <col min="17" max="16384" width="8.7265625" style="5"/>
  </cols>
  <sheetData>
    <row r="1" spans="1:22" x14ac:dyDescent="0.35">
      <c r="A1" s="8" t="s">
        <v>583</v>
      </c>
    </row>
    <row r="2" spans="1:22" x14ac:dyDescent="0.35">
      <c r="N2" s="49"/>
      <c r="O2" s="49"/>
      <c r="P2" s="49"/>
    </row>
    <row r="3" spans="1:22" ht="31" x14ac:dyDescent="0.35">
      <c r="A3" s="3" t="s">
        <v>294</v>
      </c>
      <c r="B3" s="3" t="s">
        <v>113</v>
      </c>
      <c r="C3" s="40" t="s">
        <v>295</v>
      </c>
      <c r="N3" s="49"/>
      <c r="O3" s="49"/>
      <c r="P3" s="49"/>
    </row>
    <row r="4" spans="1:22" x14ac:dyDescent="0.35">
      <c r="A4" s="2" t="s">
        <v>296</v>
      </c>
      <c r="B4" s="27">
        <f xml:space="preserve"> 115210 - SUM(B5:B10)</f>
        <v>43080</v>
      </c>
      <c r="C4" s="28">
        <f>B4/SUM(B4:B10)</f>
        <v>0.37392587449006165</v>
      </c>
      <c r="N4" s="49"/>
      <c r="O4" s="49"/>
      <c r="P4" s="49"/>
    </row>
    <row r="5" spans="1:22" x14ac:dyDescent="0.35">
      <c r="A5" s="2" t="s">
        <v>297</v>
      </c>
      <c r="B5" s="27">
        <v>29846</v>
      </c>
      <c r="C5" s="28">
        <f>B5/SUM(B4:B10)</f>
        <v>0.2590573734918844</v>
      </c>
      <c r="V5" s="29"/>
    </row>
    <row r="6" spans="1:22" x14ac:dyDescent="0.35">
      <c r="A6" s="2" t="s">
        <v>298</v>
      </c>
      <c r="B6" s="27">
        <v>20865</v>
      </c>
      <c r="C6" s="28">
        <f>B6/SUM(B4:B10)</f>
        <v>0.18110407082718513</v>
      </c>
      <c r="V6" s="29"/>
    </row>
    <row r="7" spans="1:22" x14ac:dyDescent="0.35">
      <c r="A7" s="2" t="s">
        <v>299</v>
      </c>
      <c r="B7" s="27">
        <v>7045</v>
      </c>
      <c r="C7" s="28">
        <f>B7/SUM(B4:B10)</f>
        <v>6.11492057981078E-2</v>
      </c>
      <c r="V7" s="29"/>
    </row>
    <row r="8" spans="1:22" x14ac:dyDescent="0.35">
      <c r="A8" s="2" t="s">
        <v>300</v>
      </c>
      <c r="B8" s="27">
        <v>5274</v>
      </c>
      <c r="C8" s="28">
        <f>B8/SUM(B4:B10)</f>
        <v>4.577727627810086E-2</v>
      </c>
      <c r="V8" s="29"/>
    </row>
    <row r="9" spans="1:22" x14ac:dyDescent="0.35">
      <c r="A9" s="2" t="s">
        <v>301</v>
      </c>
      <c r="B9" s="27">
        <v>4954</v>
      </c>
      <c r="C9" s="28">
        <f>B9/SUM(B4:B10)</f>
        <v>4.2999739605936983E-2</v>
      </c>
      <c r="V9" s="29"/>
    </row>
    <row r="10" spans="1:22" x14ac:dyDescent="0.35">
      <c r="A10" s="2" t="s">
        <v>302</v>
      </c>
      <c r="B10" s="27">
        <v>4146</v>
      </c>
      <c r="C10" s="28">
        <f>B10/SUM(B4:B10)</f>
        <v>3.5986459508723201E-2</v>
      </c>
      <c r="V10" s="29"/>
    </row>
    <row r="11" spans="1:22" x14ac:dyDescent="0.35">
      <c r="A11" s="6" t="s">
        <v>303</v>
      </c>
    </row>
    <row r="12" spans="1:22" x14ac:dyDescent="0.35">
      <c r="A12" s="13" t="s">
        <v>648</v>
      </c>
    </row>
    <row r="13" spans="1:22" x14ac:dyDescent="0.35">
      <c r="A13" s="6" t="s">
        <v>162</v>
      </c>
    </row>
    <row r="14" spans="1:22" x14ac:dyDescent="0.35">
      <c r="A14" s="6" t="s">
        <v>304</v>
      </c>
    </row>
    <row r="15" spans="1:22" x14ac:dyDescent="0.35">
      <c r="P15" s="30"/>
    </row>
    <row r="45" spans="2:2" x14ac:dyDescent="0.35">
      <c r="B45" s="12"/>
    </row>
  </sheetData>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533A-7021-4904-8E92-39BB64BB756E}">
  <sheetPr codeName="Sheet25"/>
  <dimension ref="A1:C61"/>
  <sheetViews>
    <sheetView zoomScale="85" zoomScaleNormal="85" workbookViewId="0"/>
  </sheetViews>
  <sheetFormatPr defaultColWidth="8.7265625" defaultRowHeight="15.5" x14ac:dyDescent="0.35"/>
  <cols>
    <col min="1" max="1" width="24.54296875" style="5" customWidth="1"/>
    <col min="2" max="3" width="14.54296875" style="5" customWidth="1"/>
    <col min="4" max="20" width="8.7265625" style="5"/>
    <col min="21" max="27" width="12" style="5" customWidth="1"/>
    <col min="28" max="16384" width="8.7265625" style="5"/>
  </cols>
  <sheetData>
    <row r="1" spans="1:3" x14ac:dyDescent="0.35">
      <c r="A1" s="8" t="s">
        <v>584</v>
      </c>
    </row>
    <row r="3" spans="1:3" ht="40" customHeight="1" x14ac:dyDescent="0.35">
      <c r="A3" s="1" t="s">
        <v>89</v>
      </c>
      <c r="B3" s="3" t="s">
        <v>164</v>
      </c>
      <c r="C3" s="3" t="s">
        <v>165</v>
      </c>
    </row>
    <row r="4" spans="1:3" x14ac:dyDescent="0.35">
      <c r="A4" s="2" t="s">
        <v>305</v>
      </c>
      <c r="B4" s="26">
        <v>12.067547909683132</v>
      </c>
      <c r="C4" s="26">
        <v>12.097170539914345</v>
      </c>
    </row>
    <row r="5" spans="1:3" x14ac:dyDescent="0.35">
      <c r="A5" s="2" t="s">
        <v>169</v>
      </c>
      <c r="B5" s="26">
        <v>0.15179305546771235</v>
      </c>
      <c r="C5" s="26" t="s">
        <v>184</v>
      </c>
    </row>
    <row r="6" spans="1:3" x14ac:dyDescent="0.35">
      <c r="A6" s="2" t="s">
        <v>168</v>
      </c>
      <c r="B6" s="26">
        <v>0.20239074062361645</v>
      </c>
      <c r="C6" s="26">
        <v>9.1272905988906833E-2</v>
      </c>
    </row>
    <row r="7" spans="1:3" x14ac:dyDescent="0.35">
      <c r="A7" s="2" t="s">
        <v>178</v>
      </c>
      <c r="B7" s="26">
        <v>0.26563784706849664</v>
      </c>
      <c r="C7" s="26">
        <v>0.28083971073509795</v>
      </c>
    </row>
    <row r="8" spans="1:3" x14ac:dyDescent="0.35">
      <c r="A8" s="2" t="s">
        <v>167</v>
      </c>
      <c r="B8" s="26">
        <v>0.84751122636139398</v>
      </c>
      <c r="C8" s="26">
        <v>0.16148283367268132</v>
      </c>
    </row>
    <row r="9" spans="1:3" x14ac:dyDescent="0.35">
      <c r="A9" s="2" t="s">
        <v>100</v>
      </c>
      <c r="B9" s="25" t="s">
        <v>184</v>
      </c>
      <c r="C9" s="26">
        <v>1.0882538790985046</v>
      </c>
    </row>
    <row r="10" spans="1:3" x14ac:dyDescent="0.35">
      <c r="A10" s="2" t="s">
        <v>174</v>
      </c>
      <c r="B10" s="26">
        <v>2.0681803807475809</v>
      </c>
      <c r="C10" s="26">
        <v>1.6429123078003229</v>
      </c>
    </row>
    <row r="11" spans="1:3" x14ac:dyDescent="0.35">
      <c r="A11" s="2" t="s">
        <v>142</v>
      </c>
      <c r="B11" s="26">
        <v>2.2136487255708053</v>
      </c>
      <c r="C11" s="26">
        <v>1.2146317489292986</v>
      </c>
    </row>
    <row r="12" spans="1:3" x14ac:dyDescent="0.35">
      <c r="A12" s="2" t="s">
        <v>173</v>
      </c>
      <c r="B12" s="26">
        <v>2.4476630194168618</v>
      </c>
      <c r="C12" s="26">
        <v>1.2988836621498281</v>
      </c>
    </row>
    <row r="13" spans="1:3" x14ac:dyDescent="0.35">
      <c r="A13" s="2" t="s">
        <v>175</v>
      </c>
      <c r="B13" s="26">
        <v>2.4476630194168618</v>
      </c>
      <c r="C13" s="26">
        <v>1.5305764235062838</v>
      </c>
    </row>
    <row r="14" spans="1:3" x14ac:dyDescent="0.35">
      <c r="A14" s="2" t="s">
        <v>172</v>
      </c>
      <c r="B14" s="26">
        <v>3.2256024286888874</v>
      </c>
      <c r="C14" s="26">
        <v>1.9658779751456856</v>
      </c>
    </row>
    <row r="15" spans="1:3" x14ac:dyDescent="0.35">
      <c r="A15" s="2" t="s">
        <v>140</v>
      </c>
      <c r="B15" s="26">
        <v>3.3773954841566001</v>
      </c>
      <c r="C15" s="26">
        <v>2.6890402302885628</v>
      </c>
    </row>
    <row r="16" spans="1:3" x14ac:dyDescent="0.35">
      <c r="A16" s="2" t="s">
        <v>139</v>
      </c>
      <c r="B16" s="26">
        <v>3.8074758079817848</v>
      </c>
      <c r="C16" s="26">
        <v>1.565681387348171</v>
      </c>
    </row>
    <row r="17" spans="1:3" x14ac:dyDescent="0.35">
      <c r="A17" s="2" t="s">
        <v>143</v>
      </c>
      <c r="B17" s="26">
        <v>3.9149958889380811</v>
      </c>
      <c r="C17" s="26">
        <v>3.7843151021554453</v>
      </c>
    </row>
    <row r="18" spans="1:3" x14ac:dyDescent="0.35">
      <c r="A18" s="2" t="s">
        <v>141</v>
      </c>
      <c r="B18" s="26">
        <v>4.0351653911833534</v>
      </c>
      <c r="C18" s="26">
        <v>3.4192234781998176</v>
      </c>
    </row>
    <row r="19" spans="1:3" x14ac:dyDescent="0.35">
      <c r="A19" s="2" t="s">
        <v>170</v>
      </c>
      <c r="B19" s="26">
        <v>4.1300360508506735</v>
      </c>
      <c r="C19" s="26">
        <v>1.3480306115284701</v>
      </c>
    </row>
    <row r="20" spans="1:3" x14ac:dyDescent="0.35">
      <c r="A20" s="2" t="s">
        <v>171</v>
      </c>
      <c r="B20" s="25">
        <v>5.1356650433242681</v>
      </c>
      <c r="C20" s="26">
        <v>3.5104963841887242</v>
      </c>
    </row>
    <row r="21" spans="1:3" x14ac:dyDescent="0.35">
      <c r="A21" s="2" t="s">
        <v>145</v>
      </c>
      <c r="B21" s="25" t="s">
        <v>184</v>
      </c>
      <c r="C21" s="26">
        <v>4.0160078635119012</v>
      </c>
    </row>
    <row r="22" spans="1:3" x14ac:dyDescent="0.35">
      <c r="A22" s="2" t="s">
        <v>177</v>
      </c>
      <c r="B22" s="26" t="s">
        <v>184</v>
      </c>
      <c r="C22" s="26">
        <v>4.879589974022327</v>
      </c>
    </row>
    <row r="23" spans="1:3" x14ac:dyDescent="0.35">
      <c r="A23" s="2" t="s">
        <v>176</v>
      </c>
      <c r="B23" s="26">
        <v>6.6219720447789507</v>
      </c>
      <c r="C23" s="26">
        <v>6.6769641227269538</v>
      </c>
    </row>
    <row r="24" spans="1:3" x14ac:dyDescent="0.35">
      <c r="A24" s="2" t="s">
        <v>99</v>
      </c>
      <c r="B24" s="26">
        <v>10.429447852760736</v>
      </c>
      <c r="C24" s="26">
        <v>10.194481499684056</v>
      </c>
    </row>
    <row r="25" spans="1:3" x14ac:dyDescent="0.35">
      <c r="A25" s="2" t="s">
        <v>97</v>
      </c>
      <c r="B25" s="26">
        <v>10.821579912718992</v>
      </c>
      <c r="C25" s="26" t="s">
        <v>184</v>
      </c>
    </row>
    <row r="26" spans="1:3" x14ac:dyDescent="0.35">
      <c r="A26" s="2" t="s">
        <v>101</v>
      </c>
      <c r="B26" s="25" t="s">
        <v>184</v>
      </c>
      <c r="C26" s="26">
        <v>13.747103840483044</v>
      </c>
    </row>
    <row r="27" spans="1:3" x14ac:dyDescent="0.35">
      <c r="A27" s="2" t="s">
        <v>98</v>
      </c>
      <c r="B27" s="26">
        <v>21.788628170261209</v>
      </c>
      <c r="C27" s="26">
        <v>22.797163518921575</v>
      </c>
    </row>
    <row r="28" spans="1:3" x14ac:dyDescent="0.35">
      <c r="A28" s="56" t="s">
        <v>162</v>
      </c>
      <c r="C28" s="101"/>
    </row>
    <row r="29" spans="1:3" s="49" customFormat="1" x14ac:dyDescent="0.35">
      <c r="A29" s="56" t="s">
        <v>307</v>
      </c>
    </row>
    <row r="30" spans="1:3" s="49" customFormat="1" x14ac:dyDescent="0.35"/>
    <row r="31" spans="1:3" s="49" customFormat="1" x14ac:dyDescent="0.35"/>
    <row r="32" spans="1:3" s="49" customFormat="1" x14ac:dyDescent="0.35"/>
    <row r="33" spans="2:2" s="49" customFormat="1" x14ac:dyDescent="0.35"/>
    <row r="34" spans="2:2" s="49" customFormat="1" x14ac:dyDescent="0.35"/>
    <row r="35" spans="2:2" s="49" customFormat="1" x14ac:dyDescent="0.35"/>
    <row r="36" spans="2:2" s="49" customFormat="1" x14ac:dyDescent="0.35"/>
    <row r="37" spans="2:2" s="49" customFormat="1" x14ac:dyDescent="0.35"/>
    <row r="38" spans="2:2" s="49" customFormat="1" x14ac:dyDescent="0.35"/>
    <row r="39" spans="2:2" s="49" customFormat="1" x14ac:dyDescent="0.35"/>
    <row r="40" spans="2:2" s="49" customFormat="1" x14ac:dyDescent="0.35"/>
    <row r="41" spans="2:2" s="49" customFormat="1" x14ac:dyDescent="0.35"/>
    <row r="42" spans="2:2" s="49" customFormat="1" x14ac:dyDescent="0.35"/>
    <row r="43" spans="2:2" s="49" customFormat="1" x14ac:dyDescent="0.35"/>
    <row r="44" spans="2:2" s="49" customFormat="1" x14ac:dyDescent="0.35"/>
    <row r="45" spans="2:2" s="49" customFormat="1" x14ac:dyDescent="0.35">
      <c r="B45" s="75"/>
    </row>
    <row r="46" spans="2:2" s="49" customFormat="1" x14ac:dyDescent="0.35"/>
    <row r="47" spans="2:2" s="49" customFormat="1" x14ac:dyDescent="0.35"/>
    <row r="48" spans="2:2" s="49" customFormat="1" x14ac:dyDescent="0.35"/>
    <row r="49" s="49" customFormat="1" x14ac:dyDescent="0.35"/>
    <row r="50" s="49" customFormat="1" x14ac:dyDescent="0.35"/>
    <row r="51" s="49" customFormat="1" x14ac:dyDescent="0.35"/>
    <row r="52" s="49" customFormat="1" x14ac:dyDescent="0.35"/>
    <row r="53" s="49" customFormat="1" x14ac:dyDescent="0.35"/>
    <row r="54" s="49" customFormat="1" x14ac:dyDescent="0.35"/>
    <row r="55" s="49" customFormat="1" x14ac:dyDescent="0.35"/>
    <row r="56" s="49" customFormat="1" x14ac:dyDescent="0.35"/>
    <row r="61" ht="16.149999999999999" customHeight="1" x14ac:dyDescent="0.3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CF7D-BE11-46D4-A27E-2190E6907113}">
  <sheetPr codeName="Sheet26"/>
  <dimension ref="A1:S45"/>
  <sheetViews>
    <sheetView zoomScale="85" zoomScaleNormal="85" workbookViewId="0"/>
  </sheetViews>
  <sheetFormatPr defaultColWidth="8.7265625" defaultRowHeight="15.5" x14ac:dyDescent="0.35"/>
  <cols>
    <col min="1" max="1" width="15.453125" style="5" customWidth="1"/>
    <col min="2" max="7" width="18.453125" style="5" customWidth="1"/>
    <col min="8" max="8" width="20.26953125" style="5" customWidth="1"/>
    <col min="9" max="11" width="18.453125" style="5" customWidth="1"/>
    <col min="12" max="18" width="8.7265625" style="5"/>
    <col min="19" max="19" width="13.7265625" style="14" customWidth="1"/>
    <col min="20" max="20" width="15.54296875" style="5" bestFit="1" customWidth="1"/>
    <col min="21" max="21" width="10.453125" style="5" customWidth="1"/>
    <col min="22" max="25" width="8.7265625" style="5"/>
    <col min="26" max="26" width="19.1796875" style="5" customWidth="1"/>
    <col min="27" max="27" width="14.7265625" style="5" customWidth="1"/>
    <col min="28" max="28" width="8.7265625" style="5"/>
    <col min="29" max="29" width="10.7265625" style="5" customWidth="1"/>
    <col min="30" max="16384" width="8.7265625" style="5"/>
  </cols>
  <sheetData>
    <row r="1" spans="1:14" x14ac:dyDescent="0.35">
      <c r="A1" s="8" t="s">
        <v>543</v>
      </c>
      <c r="B1" s="8"/>
      <c r="C1" s="8"/>
      <c r="D1" s="8"/>
      <c r="E1" s="8"/>
      <c r="F1" s="8"/>
      <c r="G1" s="8"/>
      <c r="H1" s="8"/>
      <c r="I1" s="8"/>
      <c r="J1" s="8"/>
      <c r="K1" s="8"/>
      <c r="L1" s="8"/>
      <c r="M1" s="8"/>
      <c r="N1" s="8"/>
    </row>
    <row r="2" spans="1:14" x14ac:dyDescent="0.35">
      <c r="A2" s="8" t="s">
        <v>544</v>
      </c>
      <c r="B2" s="8"/>
      <c r="C2" s="8"/>
      <c r="D2" s="8"/>
      <c r="E2" s="8"/>
      <c r="F2" s="8"/>
      <c r="G2" s="8"/>
      <c r="H2" s="8"/>
      <c r="I2" s="8"/>
      <c r="J2" s="8"/>
      <c r="K2" s="8"/>
      <c r="L2" s="8"/>
      <c r="M2" s="8"/>
      <c r="N2" s="8"/>
    </row>
    <row r="4" spans="1:14" x14ac:dyDescent="0.35">
      <c r="A4" s="24" t="s">
        <v>111</v>
      </c>
      <c r="B4" s="24" t="s">
        <v>101</v>
      </c>
      <c r="C4" s="24" t="s">
        <v>99</v>
      </c>
      <c r="D4" s="24" t="s">
        <v>97</v>
      </c>
      <c r="E4" s="24" t="s">
        <v>98</v>
      </c>
      <c r="F4" s="24" t="s">
        <v>145</v>
      </c>
      <c r="G4" s="24" t="s">
        <v>171</v>
      </c>
      <c r="H4" s="24" t="s">
        <v>306</v>
      </c>
      <c r="I4" s="24" t="s">
        <v>142</v>
      </c>
      <c r="J4" s="24" t="s">
        <v>100</v>
      </c>
      <c r="K4" s="24" t="s">
        <v>176</v>
      </c>
    </row>
    <row r="5" spans="1:14" x14ac:dyDescent="0.35">
      <c r="A5" s="45">
        <v>1986</v>
      </c>
      <c r="B5" s="25">
        <v>44.5</v>
      </c>
      <c r="C5" s="25">
        <v>38.299999999999997</v>
      </c>
      <c r="D5" s="25">
        <v>38.799999999999997</v>
      </c>
      <c r="E5" s="25">
        <v>60.5</v>
      </c>
      <c r="F5" s="25">
        <v>4.5999999999999996</v>
      </c>
      <c r="G5" s="25">
        <v>3.1</v>
      </c>
      <c r="H5" s="25">
        <v>0.9</v>
      </c>
      <c r="I5" s="25">
        <v>2.4</v>
      </c>
      <c r="J5" s="25">
        <v>4.2</v>
      </c>
      <c r="K5" s="25">
        <v>13.4</v>
      </c>
    </row>
    <row r="6" spans="1:14" x14ac:dyDescent="0.35">
      <c r="A6" s="45">
        <f>A5+1</f>
        <v>1987</v>
      </c>
      <c r="B6" s="25">
        <v>43.6</v>
      </c>
      <c r="C6" s="25">
        <v>37.1</v>
      </c>
      <c r="D6" s="25">
        <v>41.9</v>
      </c>
      <c r="E6" s="25">
        <v>61.4</v>
      </c>
      <c r="F6" s="25">
        <v>5</v>
      </c>
      <c r="G6" s="25">
        <v>3.1</v>
      </c>
      <c r="H6" s="25">
        <v>0.8</v>
      </c>
      <c r="I6" s="25">
        <v>2.4</v>
      </c>
      <c r="J6" s="25">
        <v>4.4000000000000004</v>
      </c>
      <c r="K6" s="25">
        <v>13</v>
      </c>
    </row>
    <row r="7" spans="1:14" x14ac:dyDescent="0.35">
      <c r="A7" s="45">
        <f t="shared" ref="A7:A39" si="0">A6+1</f>
        <v>1988</v>
      </c>
      <c r="B7" s="25">
        <v>42.6</v>
      </c>
      <c r="C7" s="25">
        <v>38.1</v>
      </c>
      <c r="D7" s="25">
        <v>42.9</v>
      </c>
      <c r="E7" s="25">
        <v>64.2</v>
      </c>
      <c r="F7" s="25">
        <v>4.0999999999999996</v>
      </c>
      <c r="G7" s="25">
        <v>4</v>
      </c>
      <c r="H7" s="25">
        <v>0.8</v>
      </c>
      <c r="I7" s="25">
        <v>2.4</v>
      </c>
      <c r="J7" s="25">
        <v>4.5</v>
      </c>
      <c r="K7" s="25">
        <v>12.6</v>
      </c>
    </row>
    <row r="8" spans="1:14" x14ac:dyDescent="0.35">
      <c r="A8" s="45">
        <f t="shared" si="0"/>
        <v>1989</v>
      </c>
      <c r="B8" s="25">
        <v>43.9</v>
      </c>
      <c r="C8" s="25">
        <v>36.5</v>
      </c>
      <c r="D8" s="25">
        <v>40.9</v>
      </c>
      <c r="E8" s="25">
        <v>62.5</v>
      </c>
      <c r="F8" s="25">
        <v>4.7</v>
      </c>
      <c r="G8" s="25">
        <v>3.6</v>
      </c>
      <c r="H8" s="25">
        <v>0.8</v>
      </c>
      <c r="I8" s="25">
        <v>2.9</v>
      </c>
      <c r="J8" s="25">
        <v>3.9</v>
      </c>
      <c r="K8" s="25">
        <v>12.7</v>
      </c>
    </row>
    <row r="9" spans="1:14" x14ac:dyDescent="0.35">
      <c r="A9" s="45">
        <f t="shared" si="0"/>
        <v>1990</v>
      </c>
      <c r="B9" s="25">
        <v>41.3</v>
      </c>
      <c r="C9" s="25">
        <v>34.9</v>
      </c>
      <c r="D9" s="25">
        <v>41.2</v>
      </c>
      <c r="E9" s="25">
        <v>62.2</v>
      </c>
      <c r="F9" s="25">
        <v>4.9000000000000004</v>
      </c>
      <c r="G9" s="25">
        <v>3.7</v>
      </c>
      <c r="H9" s="25">
        <v>0.6</v>
      </c>
      <c r="I9" s="25">
        <v>2.7</v>
      </c>
      <c r="J9" s="25">
        <v>4.5</v>
      </c>
      <c r="K9" s="25">
        <v>12</v>
      </c>
    </row>
    <row r="10" spans="1:14" x14ac:dyDescent="0.35">
      <c r="A10" s="45">
        <f t="shared" si="0"/>
        <v>1991</v>
      </c>
      <c r="B10" s="25">
        <v>41</v>
      </c>
      <c r="C10" s="25">
        <v>34.6</v>
      </c>
      <c r="D10" s="25">
        <v>42.1</v>
      </c>
      <c r="E10" s="25">
        <v>62.1</v>
      </c>
      <c r="F10" s="25">
        <v>4.2</v>
      </c>
      <c r="G10" s="25">
        <v>4.2</v>
      </c>
      <c r="H10" s="25">
        <v>0.8</v>
      </c>
      <c r="I10" s="25">
        <v>3.1</v>
      </c>
      <c r="J10" s="25">
        <v>4</v>
      </c>
      <c r="K10" s="25">
        <v>12.1</v>
      </c>
    </row>
    <row r="11" spans="1:14" x14ac:dyDescent="0.35">
      <c r="A11" s="45">
        <f t="shared" si="0"/>
        <v>1992</v>
      </c>
      <c r="B11" s="25">
        <v>40.799999999999997</v>
      </c>
      <c r="C11" s="25">
        <v>34.299999999999997</v>
      </c>
      <c r="D11" s="25">
        <v>44.3</v>
      </c>
      <c r="E11" s="25">
        <v>61</v>
      </c>
      <c r="F11" s="25">
        <v>4.5</v>
      </c>
      <c r="G11" s="25">
        <v>4</v>
      </c>
      <c r="H11" s="25">
        <v>0.7</v>
      </c>
      <c r="I11" s="25">
        <v>3.1</v>
      </c>
      <c r="J11" s="25">
        <v>3.3</v>
      </c>
      <c r="K11" s="25">
        <v>12.5</v>
      </c>
    </row>
    <row r="12" spans="1:14" x14ac:dyDescent="0.35">
      <c r="A12" s="45">
        <f t="shared" si="0"/>
        <v>1993</v>
      </c>
      <c r="B12" s="25">
        <v>40.5</v>
      </c>
      <c r="C12" s="25">
        <v>32.9</v>
      </c>
      <c r="D12" s="25">
        <v>44.4</v>
      </c>
      <c r="E12" s="25">
        <v>62.9</v>
      </c>
      <c r="F12" s="25">
        <v>4.2</v>
      </c>
      <c r="G12" s="25">
        <v>4.5</v>
      </c>
      <c r="H12" s="25">
        <v>0.6</v>
      </c>
      <c r="I12" s="25">
        <v>2.6</v>
      </c>
      <c r="J12" s="25">
        <v>3.5</v>
      </c>
      <c r="K12" s="25">
        <v>12.5</v>
      </c>
    </row>
    <row r="13" spans="1:14" x14ac:dyDescent="0.35">
      <c r="A13" s="45">
        <f t="shared" si="0"/>
        <v>1994</v>
      </c>
      <c r="B13" s="25">
        <v>41.5</v>
      </c>
      <c r="C13" s="25">
        <v>32.9</v>
      </c>
      <c r="D13" s="25">
        <v>44.1</v>
      </c>
      <c r="E13" s="25">
        <v>62.1</v>
      </c>
      <c r="F13" s="25">
        <v>4.7</v>
      </c>
      <c r="G13" s="25">
        <v>4.8</v>
      </c>
      <c r="H13" s="25">
        <v>0.5</v>
      </c>
      <c r="I13" s="25">
        <v>3</v>
      </c>
      <c r="J13" s="25">
        <v>3.3</v>
      </c>
      <c r="K13" s="25">
        <v>12.9</v>
      </c>
    </row>
    <row r="14" spans="1:14" x14ac:dyDescent="0.35">
      <c r="A14" s="45">
        <f t="shared" si="0"/>
        <v>1995</v>
      </c>
      <c r="B14" s="25">
        <v>40.799999999999997</v>
      </c>
      <c r="C14" s="25">
        <v>34.299999999999997</v>
      </c>
      <c r="D14" s="25">
        <v>44</v>
      </c>
      <c r="E14" s="25">
        <v>59.5</v>
      </c>
      <c r="F14" s="25">
        <v>4.2</v>
      </c>
      <c r="G14" s="25">
        <v>4.9000000000000004</v>
      </c>
      <c r="H14" s="25">
        <v>0.6</v>
      </c>
      <c r="I14" s="25">
        <v>3.3</v>
      </c>
      <c r="J14" s="25">
        <v>3.1</v>
      </c>
      <c r="K14" s="25">
        <v>11.5</v>
      </c>
    </row>
    <row r="15" spans="1:14" x14ac:dyDescent="0.35">
      <c r="A15" s="45">
        <f t="shared" si="0"/>
        <v>1996</v>
      </c>
      <c r="B15" s="25">
        <v>39.5</v>
      </c>
      <c r="C15" s="25">
        <v>32.799999999999997</v>
      </c>
      <c r="D15" s="25">
        <v>41.9</v>
      </c>
      <c r="E15" s="25">
        <v>59.8</v>
      </c>
      <c r="F15" s="25">
        <v>4.7</v>
      </c>
      <c r="G15" s="25">
        <v>4.8</v>
      </c>
      <c r="H15" s="25">
        <v>0.6</v>
      </c>
      <c r="I15" s="25">
        <v>3.3</v>
      </c>
      <c r="J15" s="25">
        <v>3.8</v>
      </c>
      <c r="K15" s="25">
        <v>11.9</v>
      </c>
    </row>
    <row r="16" spans="1:14" x14ac:dyDescent="0.35">
      <c r="A16" s="45">
        <f t="shared" si="0"/>
        <v>1997</v>
      </c>
      <c r="B16" s="25">
        <v>37.9</v>
      </c>
      <c r="C16" s="25">
        <v>31.9</v>
      </c>
      <c r="D16" s="25">
        <v>40.9</v>
      </c>
      <c r="E16" s="25">
        <v>57.8</v>
      </c>
      <c r="F16" s="25">
        <v>4.4000000000000004</v>
      </c>
      <c r="G16" s="25">
        <v>5</v>
      </c>
      <c r="H16" s="25">
        <v>0.6</v>
      </c>
      <c r="I16" s="25">
        <v>3.2</v>
      </c>
      <c r="J16" s="25">
        <v>3.2</v>
      </c>
      <c r="K16" s="25">
        <v>11.7</v>
      </c>
    </row>
    <row r="17" spans="1:11" x14ac:dyDescent="0.35">
      <c r="A17" s="45">
        <f t="shared" si="0"/>
        <v>1998</v>
      </c>
      <c r="B17" s="25">
        <v>34.4</v>
      </c>
      <c r="C17" s="25">
        <v>30.9</v>
      </c>
      <c r="D17" s="25">
        <v>40.4</v>
      </c>
      <c r="E17" s="25">
        <v>58.8</v>
      </c>
      <c r="F17" s="25">
        <v>4.4000000000000004</v>
      </c>
      <c r="G17" s="25">
        <v>5</v>
      </c>
      <c r="H17" s="25">
        <v>0.5</v>
      </c>
      <c r="I17" s="25">
        <v>3</v>
      </c>
      <c r="J17" s="25">
        <v>3.2</v>
      </c>
      <c r="K17" s="25">
        <v>11.4</v>
      </c>
    </row>
    <row r="18" spans="1:11" x14ac:dyDescent="0.35">
      <c r="A18" s="45">
        <f t="shared" si="0"/>
        <v>1999</v>
      </c>
      <c r="B18" s="25">
        <v>34.4</v>
      </c>
      <c r="C18" s="25">
        <v>31.1</v>
      </c>
      <c r="D18" s="25">
        <v>37.9</v>
      </c>
      <c r="E18" s="25">
        <v>60.1</v>
      </c>
      <c r="F18" s="25">
        <v>4.7</v>
      </c>
      <c r="G18" s="25">
        <v>5.2</v>
      </c>
      <c r="H18" s="25">
        <v>0.7</v>
      </c>
      <c r="I18" s="25">
        <v>3.4</v>
      </c>
      <c r="J18" s="25">
        <v>3</v>
      </c>
      <c r="K18" s="25">
        <v>11.4</v>
      </c>
    </row>
    <row r="19" spans="1:11" x14ac:dyDescent="0.35">
      <c r="A19" s="45">
        <f t="shared" si="0"/>
        <v>2000</v>
      </c>
      <c r="B19" s="25">
        <v>35.700000000000003</v>
      </c>
      <c r="C19" s="25">
        <v>31.1</v>
      </c>
      <c r="D19" s="25">
        <v>37.200000000000003</v>
      </c>
      <c r="E19" s="25">
        <v>57.7</v>
      </c>
      <c r="F19" s="25">
        <v>4.5</v>
      </c>
      <c r="G19" s="25">
        <v>4.8</v>
      </c>
      <c r="H19" s="25">
        <v>0.5</v>
      </c>
      <c r="I19" s="25">
        <v>3.3</v>
      </c>
      <c r="J19" s="25">
        <v>2.8</v>
      </c>
      <c r="K19" s="25">
        <v>11.6</v>
      </c>
    </row>
    <row r="20" spans="1:11" x14ac:dyDescent="0.35">
      <c r="A20" s="45">
        <f t="shared" si="0"/>
        <v>2001</v>
      </c>
      <c r="B20" s="25">
        <v>34.1</v>
      </c>
      <c r="C20" s="25">
        <v>29.6</v>
      </c>
      <c r="D20" s="25">
        <v>37.5</v>
      </c>
      <c r="E20" s="25">
        <v>58.9</v>
      </c>
      <c r="F20" s="25">
        <v>4.7</v>
      </c>
      <c r="G20" s="25">
        <v>5.3</v>
      </c>
      <c r="H20" s="25">
        <v>0.5</v>
      </c>
      <c r="I20" s="25">
        <v>3.2</v>
      </c>
      <c r="J20" s="25">
        <v>3</v>
      </c>
      <c r="K20" s="25">
        <v>11.9</v>
      </c>
    </row>
    <row r="21" spans="1:11" x14ac:dyDescent="0.35">
      <c r="A21" s="45">
        <f t="shared" si="0"/>
        <v>2002</v>
      </c>
      <c r="B21" s="25">
        <v>33.4</v>
      </c>
      <c r="C21" s="25">
        <v>30.4</v>
      </c>
      <c r="D21" s="25">
        <v>36.4</v>
      </c>
      <c r="E21" s="25">
        <v>57.6</v>
      </c>
      <c r="F21" s="25">
        <v>4.8</v>
      </c>
      <c r="G21" s="25">
        <v>5.5</v>
      </c>
      <c r="H21" s="25">
        <v>0.4</v>
      </c>
      <c r="I21" s="25">
        <v>3.4</v>
      </c>
      <c r="J21" s="25">
        <v>2.2999999999999998</v>
      </c>
      <c r="K21" s="25">
        <v>11.4</v>
      </c>
    </row>
    <row r="22" spans="1:11" x14ac:dyDescent="0.35">
      <c r="A22" s="45">
        <f t="shared" si="0"/>
        <v>2003</v>
      </c>
      <c r="B22" s="25">
        <v>32.799999999999997</v>
      </c>
      <c r="C22" s="25">
        <v>28.8</v>
      </c>
      <c r="D22" s="25">
        <v>34.9</v>
      </c>
      <c r="E22" s="25">
        <v>55.7</v>
      </c>
      <c r="F22" s="25">
        <v>5.0999999999999996</v>
      </c>
      <c r="G22" s="25">
        <v>5.6</v>
      </c>
      <c r="H22" s="25">
        <v>0.5</v>
      </c>
      <c r="I22" s="25">
        <v>3</v>
      </c>
      <c r="J22" s="25">
        <v>2.5</v>
      </c>
      <c r="K22" s="25">
        <v>11.8</v>
      </c>
    </row>
    <row r="23" spans="1:11" x14ac:dyDescent="0.35">
      <c r="A23" s="45">
        <f t="shared" si="0"/>
        <v>2004</v>
      </c>
      <c r="B23" s="25">
        <v>32.299999999999997</v>
      </c>
      <c r="C23" s="25">
        <v>28.5</v>
      </c>
      <c r="D23" s="25">
        <v>34.4</v>
      </c>
      <c r="E23" s="25">
        <v>55</v>
      </c>
      <c r="F23" s="25">
        <v>5</v>
      </c>
      <c r="G23" s="25">
        <v>5.5</v>
      </c>
      <c r="H23" s="25">
        <v>0.4</v>
      </c>
      <c r="I23" s="25">
        <v>3.1</v>
      </c>
      <c r="J23" s="25">
        <v>2.7</v>
      </c>
      <c r="K23" s="25">
        <v>11.8</v>
      </c>
    </row>
    <row r="24" spans="1:11" x14ac:dyDescent="0.35">
      <c r="A24" s="45">
        <f t="shared" si="0"/>
        <v>2005</v>
      </c>
      <c r="B24" s="25">
        <v>32</v>
      </c>
      <c r="C24" s="25">
        <v>28.8</v>
      </c>
      <c r="D24" s="25">
        <v>31.3</v>
      </c>
      <c r="E24" s="25">
        <v>55</v>
      </c>
      <c r="F24" s="25">
        <v>5</v>
      </c>
      <c r="G24" s="25">
        <v>6.2</v>
      </c>
      <c r="H24" s="25">
        <v>0.4</v>
      </c>
      <c r="I24" s="25">
        <v>2.8</v>
      </c>
      <c r="J24" s="25">
        <v>2.5</v>
      </c>
      <c r="K24" s="25">
        <v>11.3</v>
      </c>
    </row>
    <row r="25" spans="1:11" x14ac:dyDescent="0.35">
      <c r="A25" s="45">
        <f t="shared" si="0"/>
        <v>2006</v>
      </c>
      <c r="B25" s="25">
        <v>29.2</v>
      </c>
      <c r="C25" s="25">
        <v>26.4</v>
      </c>
      <c r="D25" s="25">
        <v>31.8</v>
      </c>
      <c r="E25" s="25">
        <v>55.9</v>
      </c>
      <c r="F25" s="25">
        <v>4.5</v>
      </c>
      <c r="G25" s="25">
        <v>5.4</v>
      </c>
      <c r="H25" s="25">
        <v>0.4</v>
      </c>
      <c r="I25" s="25">
        <v>3.5</v>
      </c>
      <c r="J25" s="25">
        <v>2.7</v>
      </c>
      <c r="K25" s="25">
        <v>10.8</v>
      </c>
    </row>
    <row r="26" spans="1:11" x14ac:dyDescent="0.35">
      <c r="A26" s="45">
        <f t="shared" si="0"/>
        <v>2007</v>
      </c>
      <c r="B26" s="25">
        <v>29.9</v>
      </c>
      <c r="C26" s="25">
        <v>26.4</v>
      </c>
      <c r="D26" s="25">
        <v>29.7</v>
      </c>
      <c r="E26" s="25">
        <v>53</v>
      </c>
      <c r="F26" s="25">
        <v>5.2</v>
      </c>
      <c r="G26" s="25">
        <v>5.9</v>
      </c>
      <c r="H26" s="25">
        <v>0.5</v>
      </c>
      <c r="I26" s="25">
        <v>3.3</v>
      </c>
      <c r="J26" s="25">
        <v>2.5</v>
      </c>
      <c r="K26" s="25">
        <v>11.8</v>
      </c>
    </row>
    <row r="27" spans="1:11" x14ac:dyDescent="0.35">
      <c r="A27" s="45">
        <f t="shared" si="0"/>
        <v>2008</v>
      </c>
      <c r="B27" s="25">
        <v>28.2</v>
      </c>
      <c r="C27" s="25">
        <v>26</v>
      </c>
      <c r="D27" s="25">
        <v>29.9</v>
      </c>
      <c r="E27" s="25">
        <v>52.7</v>
      </c>
      <c r="F27" s="25">
        <v>4.5999999999999996</v>
      </c>
      <c r="G27" s="25">
        <v>6</v>
      </c>
      <c r="H27" s="25">
        <v>0.3</v>
      </c>
      <c r="I27" s="25">
        <v>3.4</v>
      </c>
      <c r="J27" s="25">
        <v>2.2000000000000002</v>
      </c>
      <c r="K27" s="25">
        <v>11.5</v>
      </c>
    </row>
    <row r="28" spans="1:11" x14ac:dyDescent="0.35">
      <c r="A28" s="45">
        <f t="shared" si="0"/>
        <v>2009</v>
      </c>
      <c r="B28" s="25">
        <v>27.3</v>
      </c>
      <c r="C28" s="25">
        <v>25.1</v>
      </c>
      <c r="D28" s="25">
        <v>28.9</v>
      </c>
      <c r="E28" s="25">
        <v>52.1</v>
      </c>
      <c r="F28" s="25">
        <v>5.4</v>
      </c>
      <c r="G28" s="25">
        <v>6.2</v>
      </c>
      <c r="H28" s="25">
        <v>0.4</v>
      </c>
      <c r="I28" s="25">
        <v>3.6</v>
      </c>
      <c r="J28" s="25">
        <v>2</v>
      </c>
      <c r="K28" s="25">
        <v>11.8</v>
      </c>
    </row>
    <row r="29" spans="1:11" x14ac:dyDescent="0.35">
      <c r="A29" s="45">
        <f t="shared" si="0"/>
        <v>2010</v>
      </c>
      <c r="B29" s="25">
        <v>26.9</v>
      </c>
      <c r="C29" s="25">
        <v>23.6</v>
      </c>
      <c r="D29" s="25">
        <v>29.2</v>
      </c>
      <c r="E29" s="25">
        <v>52.7</v>
      </c>
      <c r="F29" s="25">
        <v>5.0999999999999996</v>
      </c>
      <c r="G29" s="25">
        <v>7</v>
      </c>
      <c r="H29" s="25">
        <v>0.4</v>
      </c>
      <c r="I29" s="25">
        <v>3.3</v>
      </c>
      <c r="J29" s="25">
        <v>2.4</v>
      </c>
      <c r="K29" s="25">
        <v>11</v>
      </c>
    </row>
    <row r="30" spans="1:11" x14ac:dyDescent="0.35">
      <c r="A30" s="45">
        <f t="shared" si="0"/>
        <v>2011</v>
      </c>
      <c r="B30" s="25">
        <v>26.7</v>
      </c>
      <c r="C30" s="25">
        <v>24.1</v>
      </c>
      <c r="D30" s="25">
        <v>27.6</v>
      </c>
      <c r="E30" s="25">
        <v>50.2</v>
      </c>
      <c r="F30" s="25">
        <v>5</v>
      </c>
      <c r="G30" s="25">
        <v>7.1</v>
      </c>
      <c r="H30" s="25">
        <v>0.4</v>
      </c>
      <c r="I30" s="25">
        <v>3.1</v>
      </c>
      <c r="J30" s="25">
        <v>2.2000000000000002</v>
      </c>
      <c r="K30" s="25">
        <v>11.8</v>
      </c>
    </row>
    <row r="31" spans="1:11" x14ac:dyDescent="0.35">
      <c r="A31" s="45">
        <f t="shared" si="0"/>
        <v>2012</v>
      </c>
      <c r="B31" s="25">
        <v>25.7</v>
      </c>
      <c r="C31" s="25">
        <v>22.7</v>
      </c>
      <c r="D31" s="25">
        <v>26</v>
      </c>
      <c r="E31" s="25">
        <v>50</v>
      </c>
      <c r="F31" s="25">
        <v>5.5</v>
      </c>
      <c r="G31" s="25">
        <v>7.4</v>
      </c>
      <c r="H31" s="25">
        <v>0.5</v>
      </c>
      <c r="I31" s="25">
        <v>3.4</v>
      </c>
      <c r="J31" s="25">
        <v>2.6</v>
      </c>
      <c r="K31" s="25">
        <v>12.1</v>
      </c>
    </row>
    <row r="32" spans="1:11" x14ac:dyDescent="0.35">
      <c r="A32" s="45">
        <f t="shared" si="0"/>
        <v>2013</v>
      </c>
      <c r="B32" s="25">
        <v>24.5</v>
      </c>
      <c r="C32" s="25">
        <v>21.5</v>
      </c>
      <c r="D32" s="25">
        <v>26.4</v>
      </c>
      <c r="E32" s="25">
        <v>48.3</v>
      </c>
      <c r="F32" s="25">
        <v>5.7</v>
      </c>
      <c r="G32" s="25">
        <v>7.6</v>
      </c>
      <c r="H32" s="25">
        <v>0.4</v>
      </c>
      <c r="I32" s="25">
        <v>3.7</v>
      </c>
      <c r="J32" s="25">
        <v>2</v>
      </c>
      <c r="K32" s="25">
        <v>12.3</v>
      </c>
    </row>
    <row r="33" spans="1:11" x14ac:dyDescent="0.35">
      <c r="A33" s="45">
        <f t="shared" si="0"/>
        <v>2014</v>
      </c>
      <c r="B33" s="25">
        <v>25.1</v>
      </c>
      <c r="C33" s="25">
        <v>21.9</v>
      </c>
      <c r="D33" s="25">
        <v>25</v>
      </c>
      <c r="E33" s="25">
        <v>47.6</v>
      </c>
      <c r="F33" s="25">
        <v>5.0999999999999996</v>
      </c>
      <c r="G33" s="25">
        <v>7.1</v>
      </c>
      <c r="H33" s="25">
        <v>0.3</v>
      </c>
      <c r="I33" s="25">
        <v>3.6</v>
      </c>
      <c r="J33" s="25">
        <v>2.2000000000000002</v>
      </c>
      <c r="K33" s="25">
        <v>12.1</v>
      </c>
    </row>
    <row r="34" spans="1:11" x14ac:dyDescent="0.35">
      <c r="A34" s="45">
        <f t="shared" si="0"/>
        <v>2015</v>
      </c>
      <c r="B34" s="25">
        <v>24.5</v>
      </c>
      <c r="C34" s="25">
        <v>21</v>
      </c>
      <c r="D34" s="25">
        <v>24.1</v>
      </c>
      <c r="E34" s="25">
        <v>46.4</v>
      </c>
      <c r="F34" s="25">
        <v>5.8</v>
      </c>
      <c r="G34" s="25">
        <v>7.6</v>
      </c>
      <c r="H34" s="25">
        <v>0.4</v>
      </c>
      <c r="I34" s="25">
        <v>3.3</v>
      </c>
      <c r="J34" s="25">
        <v>2.2000000000000002</v>
      </c>
      <c r="K34" s="25">
        <v>12</v>
      </c>
    </row>
    <row r="35" spans="1:11" x14ac:dyDescent="0.35">
      <c r="A35" s="45">
        <f t="shared" si="0"/>
        <v>2016</v>
      </c>
      <c r="B35" s="25">
        <v>25.2</v>
      </c>
      <c r="C35" s="25">
        <v>20.6</v>
      </c>
      <c r="D35" s="25">
        <v>24.8</v>
      </c>
      <c r="E35" s="25">
        <v>44.8</v>
      </c>
      <c r="F35" s="25">
        <v>6</v>
      </c>
      <c r="G35" s="25">
        <v>7.7</v>
      </c>
      <c r="H35" s="25">
        <v>0.3</v>
      </c>
      <c r="I35" s="25">
        <v>3.4</v>
      </c>
      <c r="J35" s="25">
        <v>2.2999999999999998</v>
      </c>
      <c r="K35" s="25">
        <v>12.4</v>
      </c>
    </row>
    <row r="36" spans="1:11" x14ac:dyDescent="0.35">
      <c r="A36" s="45">
        <f t="shared" si="0"/>
        <v>2017</v>
      </c>
      <c r="B36" s="25">
        <v>24.9</v>
      </c>
      <c r="C36" s="25">
        <v>19.7</v>
      </c>
      <c r="D36" s="25">
        <v>24.4</v>
      </c>
      <c r="E36" s="25">
        <v>43.8</v>
      </c>
      <c r="F36" s="25">
        <v>5.5</v>
      </c>
      <c r="G36" s="25">
        <v>7.9</v>
      </c>
      <c r="H36" s="25">
        <v>0.3</v>
      </c>
      <c r="I36" s="25">
        <v>3.1</v>
      </c>
      <c r="J36" s="25">
        <v>2</v>
      </c>
      <c r="K36" s="25">
        <v>12.1</v>
      </c>
    </row>
    <row r="37" spans="1:11" x14ac:dyDescent="0.35">
      <c r="A37" s="45">
        <f t="shared" si="0"/>
        <v>2018</v>
      </c>
      <c r="B37" s="25">
        <v>23.6</v>
      </c>
      <c r="C37" s="25">
        <v>19.3</v>
      </c>
      <c r="D37" s="25">
        <v>24.2</v>
      </c>
      <c r="E37" s="25">
        <v>43.1</v>
      </c>
      <c r="F37" s="25">
        <v>5.7</v>
      </c>
      <c r="G37" s="25">
        <v>7.5</v>
      </c>
      <c r="H37" s="25">
        <v>0.2</v>
      </c>
      <c r="I37" s="25">
        <v>3.1</v>
      </c>
      <c r="J37" s="25">
        <v>1.9</v>
      </c>
      <c r="K37" s="25">
        <v>11.8</v>
      </c>
    </row>
    <row r="38" spans="1:11" x14ac:dyDescent="0.35">
      <c r="A38" s="45">
        <f t="shared" si="0"/>
        <v>2019</v>
      </c>
      <c r="B38" s="25">
        <v>23.1</v>
      </c>
      <c r="C38" s="25">
        <v>18.399999999999999</v>
      </c>
      <c r="D38" s="25">
        <v>23</v>
      </c>
      <c r="E38" s="25">
        <v>39.9</v>
      </c>
      <c r="F38" s="25">
        <v>5.9</v>
      </c>
      <c r="G38" s="25">
        <v>7.5</v>
      </c>
      <c r="H38" s="25">
        <v>0.3</v>
      </c>
      <c r="I38" s="25">
        <v>2.9</v>
      </c>
      <c r="J38" s="25">
        <v>2.2000000000000002</v>
      </c>
      <c r="K38" s="25">
        <v>11.6</v>
      </c>
    </row>
    <row r="39" spans="1:11" x14ac:dyDescent="0.35">
      <c r="A39" s="45">
        <f t="shared" si="0"/>
        <v>2020</v>
      </c>
      <c r="B39" s="25">
        <v>22</v>
      </c>
      <c r="C39" s="25">
        <v>18.3</v>
      </c>
      <c r="D39" s="25">
        <v>23.3</v>
      </c>
      <c r="E39" s="25">
        <v>38.799999999999997</v>
      </c>
      <c r="F39" s="25">
        <v>6.3</v>
      </c>
      <c r="G39" s="25">
        <v>7.7</v>
      </c>
      <c r="H39" s="25">
        <v>0.3</v>
      </c>
      <c r="I39" s="25">
        <v>3.1</v>
      </c>
      <c r="J39" s="25">
        <v>1.9</v>
      </c>
      <c r="K39" s="25">
        <v>11.7</v>
      </c>
    </row>
    <row r="40" spans="1:11" x14ac:dyDescent="0.35">
      <c r="A40" s="6" t="s">
        <v>308</v>
      </c>
    </row>
    <row r="41" spans="1:11" x14ac:dyDescent="0.35">
      <c r="A41" s="13" t="s">
        <v>647</v>
      </c>
    </row>
    <row r="42" spans="1:11" x14ac:dyDescent="0.35">
      <c r="A42" s="6" t="s">
        <v>162</v>
      </c>
    </row>
    <row r="43" spans="1:11" x14ac:dyDescent="0.35">
      <c r="A43" s="6" t="s">
        <v>307</v>
      </c>
    </row>
    <row r="45" spans="1:11" x14ac:dyDescent="0.35">
      <c r="B45" s="12"/>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B425-6B5F-4E1D-87FD-4734CAA3E748}">
  <sheetPr codeName="Sheet27"/>
  <dimension ref="A1:AG45"/>
  <sheetViews>
    <sheetView zoomScale="85" zoomScaleNormal="85" workbookViewId="0"/>
  </sheetViews>
  <sheetFormatPr defaultColWidth="8.7265625" defaultRowHeight="15.5" x14ac:dyDescent="0.35"/>
  <cols>
    <col min="1" max="1" width="25" style="5" customWidth="1"/>
    <col min="2" max="14" width="8.7265625" style="5"/>
    <col min="15" max="15" width="23.54296875" style="5" bestFit="1" customWidth="1"/>
    <col min="16" max="17" width="10" style="5" customWidth="1"/>
    <col min="18" max="18" width="8.7265625" style="5"/>
    <col min="19" max="19" width="2.453125" style="5" customWidth="1"/>
    <col min="20" max="20" width="9.7265625" style="12" customWidth="1"/>
    <col min="21" max="33" width="8.7265625" style="22"/>
    <col min="34" max="16384" width="8.7265625" style="5"/>
  </cols>
  <sheetData>
    <row r="1" spans="1:33" x14ac:dyDescent="0.35">
      <c r="A1" s="8" t="s">
        <v>585</v>
      </c>
      <c r="U1" s="98"/>
    </row>
    <row r="3" spans="1:33" x14ac:dyDescent="0.35">
      <c r="A3" s="2" t="s">
        <v>89</v>
      </c>
      <c r="B3" s="24" t="s">
        <v>182</v>
      </c>
      <c r="C3" s="99" t="s">
        <v>183</v>
      </c>
      <c r="R3" s="22"/>
      <c r="S3" s="22"/>
      <c r="T3" s="22"/>
      <c r="AD3" s="5"/>
      <c r="AE3" s="5"/>
      <c r="AF3" s="5"/>
      <c r="AG3" s="5"/>
    </row>
    <row r="4" spans="1:33" x14ac:dyDescent="0.35">
      <c r="A4" s="2" t="s">
        <v>168</v>
      </c>
      <c r="B4" s="25">
        <v>-3.1</v>
      </c>
      <c r="C4" s="25">
        <v>-3.3</v>
      </c>
      <c r="R4" s="22"/>
      <c r="S4" s="22"/>
      <c r="T4" s="22"/>
      <c r="AD4" s="5"/>
      <c r="AE4" s="5"/>
      <c r="AF4" s="5"/>
      <c r="AG4" s="5"/>
    </row>
    <row r="5" spans="1:33" x14ac:dyDescent="0.35">
      <c r="A5" s="2" t="s">
        <v>167</v>
      </c>
      <c r="B5" s="25">
        <v>-2.8</v>
      </c>
      <c r="C5" s="25">
        <v>-3.6</v>
      </c>
      <c r="R5" s="22"/>
      <c r="S5" s="22"/>
      <c r="T5" s="22"/>
      <c r="AD5" s="5"/>
      <c r="AE5" s="5"/>
      <c r="AF5" s="5"/>
      <c r="AG5" s="5"/>
    </row>
    <row r="6" spans="1:33" x14ac:dyDescent="0.35">
      <c r="A6" s="2" t="s">
        <v>100</v>
      </c>
      <c r="B6" s="25" t="s">
        <v>184</v>
      </c>
      <c r="C6" s="25">
        <v>-2.4</v>
      </c>
      <c r="R6" s="22"/>
      <c r="S6" s="22"/>
      <c r="T6" s="22"/>
      <c r="AD6" s="5"/>
      <c r="AE6" s="5"/>
      <c r="AF6" s="5"/>
      <c r="AG6" s="5"/>
    </row>
    <row r="7" spans="1:33" x14ac:dyDescent="0.35">
      <c r="A7" s="2" t="s">
        <v>172</v>
      </c>
      <c r="B7" s="25">
        <v>-2.4</v>
      </c>
      <c r="C7" s="25">
        <v>-2.5</v>
      </c>
      <c r="R7" s="22"/>
      <c r="S7" s="22"/>
      <c r="T7" s="22"/>
      <c r="AD7" s="5"/>
      <c r="AE7" s="5"/>
      <c r="AF7" s="5"/>
      <c r="AG7" s="5"/>
    </row>
    <row r="8" spans="1:33" x14ac:dyDescent="0.35">
      <c r="A8" s="2" t="s">
        <v>169</v>
      </c>
      <c r="B8" s="25">
        <v>-1.3</v>
      </c>
      <c r="C8" s="25" t="s">
        <v>184</v>
      </c>
      <c r="R8" s="22"/>
      <c r="S8" s="22"/>
      <c r="T8" s="22"/>
      <c r="AD8" s="5"/>
      <c r="AE8" s="5"/>
      <c r="AF8" s="5"/>
      <c r="AG8" s="5"/>
    </row>
    <row r="9" spans="1:33" x14ac:dyDescent="0.35">
      <c r="A9" s="2" t="s">
        <v>99</v>
      </c>
      <c r="B9" s="25">
        <v>-2.2000000000000002</v>
      </c>
      <c r="C9" s="25">
        <v>-2.2000000000000002</v>
      </c>
      <c r="R9" s="22"/>
      <c r="S9" s="22"/>
      <c r="T9" s="22"/>
      <c r="AD9" s="5"/>
      <c r="AE9" s="5"/>
      <c r="AF9" s="5"/>
      <c r="AG9" s="5"/>
    </row>
    <row r="10" spans="1:33" x14ac:dyDescent="0.35">
      <c r="A10" s="2" t="s">
        <v>101</v>
      </c>
      <c r="B10" s="25" t="s">
        <v>184</v>
      </c>
      <c r="C10" s="25">
        <v>-1.9</v>
      </c>
      <c r="R10" s="22"/>
      <c r="S10" s="22"/>
      <c r="T10" s="22"/>
      <c r="AD10" s="5"/>
      <c r="AE10" s="5"/>
      <c r="AF10" s="5"/>
      <c r="AG10" s="5"/>
    </row>
    <row r="11" spans="1:33" x14ac:dyDescent="0.35">
      <c r="A11" s="2" t="s">
        <v>177</v>
      </c>
      <c r="B11" s="25" t="s">
        <v>184</v>
      </c>
      <c r="C11" s="25">
        <v>-1.1000000000000001</v>
      </c>
      <c r="R11" s="22"/>
      <c r="S11" s="22"/>
      <c r="T11" s="22"/>
      <c r="AD11" s="5"/>
      <c r="AE11" s="5"/>
      <c r="AF11" s="5"/>
      <c r="AG11" s="5"/>
    </row>
    <row r="12" spans="1:33" x14ac:dyDescent="0.35">
      <c r="A12" s="2" t="s">
        <v>98</v>
      </c>
      <c r="B12" s="25">
        <v>-2.5</v>
      </c>
      <c r="C12" s="25">
        <v>0.1</v>
      </c>
      <c r="R12" s="22"/>
      <c r="S12" s="22"/>
      <c r="T12" s="22"/>
      <c r="AD12" s="5"/>
      <c r="AE12" s="5"/>
      <c r="AF12" s="5"/>
      <c r="AG12" s="5"/>
    </row>
    <row r="13" spans="1:33" x14ac:dyDescent="0.35">
      <c r="A13" s="2" t="s">
        <v>97</v>
      </c>
      <c r="B13" s="25">
        <v>-1.6</v>
      </c>
      <c r="C13" s="25" t="s">
        <v>184</v>
      </c>
      <c r="R13" s="22"/>
      <c r="S13" s="22"/>
      <c r="T13" s="22"/>
      <c r="AD13" s="5"/>
      <c r="AE13" s="5"/>
      <c r="AF13" s="5"/>
      <c r="AG13" s="5"/>
    </row>
    <row r="14" spans="1:33" x14ac:dyDescent="0.35">
      <c r="A14" s="2" t="s">
        <v>173</v>
      </c>
      <c r="B14" s="25">
        <v>-1.2</v>
      </c>
      <c r="C14" s="25">
        <v>-0.9</v>
      </c>
      <c r="R14" s="22"/>
      <c r="S14" s="22"/>
      <c r="T14" s="22"/>
      <c r="AD14" s="5"/>
      <c r="AE14" s="5"/>
      <c r="AF14" s="5"/>
      <c r="AG14" s="5"/>
    </row>
    <row r="15" spans="1:33" x14ac:dyDescent="0.35">
      <c r="A15" s="2" t="s">
        <v>138</v>
      </c>
      <c r="B15" s="25">
        <v>-1.4</v>
      </c>
      <c r="C15" s="25">
        <v>-0.9</v>
      </c>
      <c r="R15" s="22"/>
      <c r="S15" s="22"/>
      <c r="T15" s="22"/>
      <c r="AD15" s="5"/>
      <c r="AE15" s="5"/>
      <c r="AF15" s="5"/>
      <c r="AG15" s="5"/>
    </row>
    <row r="16" spans="1:33" x14ac:dyDescent="0.35">
      <c r="A16" s="2" t="s">
        <v>141</v>
      </c>
      <c r="B16" s="25">
        <v>-1.3</v>
      </c>
      <c r="C16" s="25">
        <v>-1</v>
      </c>
      <c r="R16" s="22"/>
      <c r="S16" s="22"/>
      <c r="T16" s="22"/>
      <c r="AD16" s="5"/>
      <c r="AE16" s="5"/>
      <c r="AF16" s="5"/>
      <c r="AG16" s="5"/>
    </row>
    <row r="17" spans="1:33" x14ac:dyDescent="0.35">
      <c r="A17" s="2" t="s">
        <v>175</v>
      </c>
      <c r="B17" s="25">
        <v>-1</v>
      </c>
      <c r="C17" s="25">
        <v>-1</v>
      </c>
      <c r="R17" s="22"/>
      <c r="S17" s="22"/>
      <c r="T17" s="22"/>
      <c r="AD17" s="5"/>
      <c r="AE17" s="5"/>
      <c r="AF17" s="5"/>
      <c r="AG17" s="5"/>
    </row>
    <row r="18" spans="1:33" x14ac:dyDescent="0.35">
      <c r="A18" s="2" t="s">
        <v>139</v>
      </c>
      <c r="B18" s="25">
        <v>-1.1000000000000001</v>
      </c>
      <c r="C18" s="25">
        <v>-0.6</v>
      </c>
      <c r="R18" s="22"/>
      <c r="S18" s="22"/>
      <c r="T18" s="22"/>
      <c r="AD18" s="5"/>
      <c r="AE18" s="5"/>
      <c r="AF18" s="5"/>
      <c r="AG18" s="5"/>
    </row>
    <row r="19" spans="1:33" x14ac:dyDescent="0.35">
      <c r="A19" s="2" t="s">
        <v>174</v>
      </c>
      <c r="B19" s="25">
        <v>-0.8</v>
      </c>
      <c r="C19" s="25">
        <v>-0.9</v>
      </c>
      <c r="R19" s="22"/>
      <c r="S19" s="22"/>
      <c r="T19" s="22"/>
      <c r="AD19" s="5"/>
      <c r="AE19" s="5"/>
      <c r="AF19" s="5"/>
      <c r="AG19" s="5"/>
    </row>
    <row r="20" spans="1:33" x14ac:dyDescent="0.35">
      <c r="A20" s="2" t="s">
        <v>176</v>
      </c>
      <c r="B20" s="25">
        <v>-0.4</v>
      </c>
      <c r="C20" s="25">
        <v>-0.2</v>
      </c>
      <c r="R20" s="22"/>
      <c r="S20" s="22"/>
      <c r="T20" s="22"/>
      <c r="AD20" s="5"/>
      <c r="AE20" s="5"/>
      <c r="AF20" s="5"/>
      <c r="AG20" s="5"/>
    </row>
    <row r="21" spans="1:33" x14ac:dyDescent="0.35">
      <c r="A21" s="2" t="s">
        <v>140</v>
      </c>
      <c r="B21" s="25">
        <v>-0.3</v>
      </c>
      <c r="C21" s="25">
        <v>-0.5</v>
      </c>
      <c r="R21" s="22"/>
      <c r="S21" s="22"/>
      <c r="T21" s="22"/>
      <c r="AD21" s="5"/>
      <c r="AE21" s="5"/>
      <c r="AF21" s="5"/>
      <c r="AG21" s="5"/>
    </row>
    <row r="22" spans="1:33" x14ac:dyDescent="0.35">
      <c r="A22" s="2" t="s">
        <v>143</v>
      </c>
      <c r="B22" s="25">
        <v>-0.3</v>
      </c>
      <c r="C22" s="25">
        <v>-0.7</v>
      </c>
      <c r="R22" s="22"/>
      <c r="S22" s="22"/>
      <c r="T22" s="22"/>
      <c r="AD22" s="5"/>
      <c r="AE22" s="5"/>
      <c r="AF22" s="5"/>
      <c r="AG22" s="5"/>
    </row>
    <row r="23" spans="1:33" x14ac:dyDescent="0.35">
      <c r="A23" s="2" t="s">
        <v>170</v>
      </c>
      <c r="B23" s="25">
        <v>-0.1</v>
      </c>
      <c r="C23" s="25">
        <v>-1</v>
      </c>
      <c r="R23" s="22"/>
      <c r="S23" s="22"/>
      <c r="T23" s="22"/>
      <c r="AD23" s="5"/>
      <c r="AE23" s="5"/>
      <c r="AF23" s="5"/>
      <c r="AG23" s="5"/>
    </row>
    <row r="24" spans="1:33" x14ac:dyDescent="0.35">
      <c r="A24" s="2" t="s">
        <v>145</v>
      </c>
      <c r="B24" s="25" t="s">
        <v>184</v>
      </c>
      <c r="C24" s="25">
        <v>0.8</v>
      </c>
      <c r="R24" s="22"/>
      <c r="S24" s="22"/>
      <c r="T24" s="22"/>
      <c r="AD24" s="5"/>
      <c r="AE24" s="5"/>
      <c r="AF24" s="5"/>
      <c r="AG24" s="5"/>
    </row>
    <row r="25" spans="1:33" x14ac:dyDescent="0.35">
      <c r="A25" s="2" t="s">
        <v>142</v>
      </c>
      <c r="B25" s="25">
        <v>0.5</v>
      </c>
      <c r="C25" s="25">
        <v>-0.3</v>
      </c>
      <c r="R25" s="22"/>
      <c r="S25" s="22"/>
      <c r="T25" s="22"/>
      <c r="AD25" s="5"/>
      <c r="AE25" s="5"/>
      <c r="AF25" s="5"/>
      <c r="AG25" s="5"/>
    </row>
    <row r="26" spans="1:33" ht="15" customHeight="1" x14ac:dyDescent="0.35">
      <c r="A26" s="2" t="s">
        <v>178</v>
      </c>
      <c r="B26" s="25">
        <v>0.7</v>
      </c>
      <c r="C26" s="25">
        <v>-0.5</v>
      </c>
      <c r="R26" s="22"/>
      <c r="S26" s="22"/>
      <c r="T26" s="22"/>
      <c r="AD26" s="5"/>
      <c r="AE26" s="5"/>
      <c r="AF26" s="5"/>
      <c r="AG26" s="5"/>
    </row>
    <row r="27" spans="1:33" x14ac:dyDescent="0.35">
      <c r="A27" s="2" t="s">
        <v>171</v>
      </c>
      <c r="B27" s="25">
        <v>2.7</v>
      </c>
      <c r="C27" s="25">
        <v>2.5</v>
      </c>
      <c r="R27" s="22"/>
      <c r="S27" s="22"/>
      <c r="T27" s="22"/>
      <c r="AD27" s="5"/>
      <c r="AE27" s="5"/>
      <c r="AF27" s="5"/>
      <c r="AG27" s="5"/>
    </row>
    <row r="28" spans="1:33" x14ac:dyDescent="0.35">
      <c r="A28" s="6" t="s">
        <v>186</v>
      </c>
      <c r="R28" s="11"/>
    </row>
    <row r="29" spans="1:33" x14ac:dyDescent="0.35">
      <c r="A29" s="6" t="s">
        <v>161</v>
      </c>
      <c r="R29" s="11"/>
    </row>
    <row r="30" spans="1:33" x14ac:dyDescent="0.35">
      <c r="A30" s="13" t="s">
        <v>646</v>
      </c>
      <c r="R30" s="11"/>
    </row>
    <row r="31" spans="1:33" x14ac:dyDescent="0.35">
      <c r="A31" s="6" t="s">
        <v>162</v>
      </c>
      <c r="R31" s="11"/>
    </row>
    <row r="32" spans="1:33" x14ac:dyDescent="0.35">
      <c r="A32" s="6" t="s">
        <v>307</v>
      </c>
      <c r="R32" s="11"/>
    </row>
    <row r="33" spans="1:33" x14ac:dyDescent="0.35">
      <c r="R33" s="11"/>
    </row>
    <row r="34" spans="1:33" x14ac:dyDescent="0.35">
      <c r="T34" s="5"/>
      <c r="U34" s="5"/>
      <c r="V34" s="5"/>
      <c r="W34" s="5"/>
      <c r="X34" s="5"/>
      <c r="Y34" s="5"/>
      <c r="Z34" s="5"/>
      <c r="AA34" s="5"/>
      <c r="AB34" s="5"/>
      <c r="AC34" s="5"/>
      <c r="AD34" s="5"/>
      <c r="AE34" s="5"/>
      <c r="AF34" s="5"/>
      <c r="AG34" s="5"/>
    </row>
    <row r="35" spans="1:33" x14ac:dyDescent="0.35">
      <c r="T35" s="5"/>
      <c r="U35" s="5"/>
      <c r="V35" s="5"/>
      <c r="W35" s="5"/>
      <c r="X35" s="5"/>
      <c r="Y35" s="5"/>
      <c r="Z35" s="5"/>
      <c r="AA35" s="5"/>
      <c r="AB35" s="5"/>
      <c r="AC35" s="5"/>
      <c r="AD35" s="5"/>
      <c r="AE35" s="5"/>
      <c r="AF35" s="5"/>
      <c r="AG35" s="5"/>
    </row>
    <row r="36" spans="1:33" x14ac:dyDescent="0.35">
      <c r="R36" s="11"/>
    </row>
    <row r="37" spans="1:33" x14ac:dyDescent="0.35">
      <c r="R37" s="11"/>
    </row>
    <row r="38" spans="1:33" x14ac:dyDescent="0.35">
      <c r="R38" s="11"/>
    </row>
    <row r="39" spans="1:33" ht="17.5" x14ac:dyDescent="0.35">
      <c r="A39" s="100"/>
      <c r="R39" s="11"/>
    </row>
    <row r="40" spans="1:33" x14ac:dyDescent="0.35">
      <c r="R40" s="11"/>
    </row>
    <row r="45" spans="1:33" x14ac:dyDescent="0.35">
      <c r="B45" s="12"/>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AAD-A77F-44CD-9E1D-4D0736543EBA}">
  <sheetPr codeName="Sheet28"/>
  <dimension ref="A1:L47"/>
  <sheetViews>
    <sheetView zoomScale="85" zoomScaleNormal="85" workbookViewId="0"/>
  </sheetViews>
  <sheetFormatPr defaultColWidth="9.26953125" defaultRowHeight="15.5" x14ac:dyDescent="0.35"/>
  <cols>
    <col min="1" max="1" width="12.54296875" style="5" customWidth="1"/>
    <col min="2" max="2" width="18.7265625" style="18" customWidth="1"/>
    <col min="3" max="3" width="14.453125" style="18" customWidth="1"/>
    <col min="4" max="4" width="14.7265625" style="18" customWidth="1"/>
    <col min="5" max="5" width="9.26953125" style="5"/>
    <col min="6" max="6" width="12.453125" style="5" customWidth="1"/>
    <col min="7" max="16384" width="9.26953125" style="5"/>
  </cols>
  <sheetData>
    <row r="1" spans="1:5" x14ac:dyDescent="0.35">
      <c r="A1" s="19" t="s">
        <v>309</v>
      </c>
      <c r="B1" s="5"/>
      <c r="C1" s="5"/>
      <c r="D1" s="5"/>
      <c r="E1" s="18"/>
    </row>
    <row r="2" spans="1:5" x14ac:dyDescent="0.35">
      <c r="A2" s="19" t="s">
        <v>545</v>
      </c>
      <c r="B2" s="5"/>
      <c r="C2" s="5"/>
      <c r="D2" s="5"/>
      <c r="E2" s="18"/>
    </row>
    <row r="3" spans="1:5" x14ac:dyDescent="0.35">
      <c r="A3" s="19"/>
      <c r="B3" s="5"/>
      <c r="C3" s="5"/>
      <c r="D3" s="5"/>
      <c r="E3" s="18"/>
    </row>
    <row r="4" spans="1:5" ht="28.5" customHeight="1" x14ac:dyDescent="0.35">
      <c r="A4" s="70" t="s">
        <v>91</v>
      </c>
      <c r="B4" s="70" t="s">
        <v>113</v>
      </c>
      <c r="C4" s="71" t="s">
        <v>310</v>
      </c>
      <c r="D4" s="71" t="s">
        <v>311</v>
      </c>
    </row>
    <row r="5" spans="1:5" x14ac:dyDescent="0.35">
      <c r="A5" s="20">
        <v>1991</v>
      </c>
      <c r="B5" s="20">
        <v>65</v>
      </c>
      <c r="C5" s="21">
        <v>30.417996052198301</v>
      </c>
      <c r="D5" s="21" t="s">
        <v>587</v>
      </c>
    </row>
    <row r="6" spans="1:5" x14ac:dyDescent="0.35">
      <c r="A6" s="20">
        <v>1992</v>
      </c>
      <c r="B6" s="20">
        <v>72</v>
      </c>
      <c r="C6" s="21">
        <v>33.038034137870703</v>
      </c>
      <c r="D6" s="21" t="s">
        <v>588</v>
      </c>
    </row>
    <row r="7" spans="1:5" x14ac:dyDescent="0.35">
      <c r="A7" s="20">
        <v>1993</v>
      </c>
      <c r="B7" s="20">
        <v>81</v>
      </c>
      <c r="C7" s="21">
        <v>36.630703036508997</v>
      </c>
      <c r="D7" s="21" t="s">
        <v>589</v>
      </c>
    </row>
    <row r="8" spans="1:5" x14ac:dyDescent="0.35">
      <c r="A8" s="20">
        <v>1994</v>
      </c>
      <c r="B8" s="20">
        <v>81</v>
      </c>
      <c r="C8" s="21">
        <v>36.378144885687703</v>
      </c>
      <c r="D8" s="21" t="s">
        <v>590</v>
      </c>
    </row>
    <row r="9" spans="1:5" x14ac:dyDescent="0.35">
      <c r="A9" s="20">
        <v>1995</v>
      </c>
      <c r="B9" s="20">
        <v>61</v>
      </c>
      <c r="C9" s="21">
        <v>27.2257039916135</v>
      </c>
      <c r="D9" s="21" t="s">
        <v>591</v>
      </c>
    </row>
    <row r="10" spans="1:5" x14ac:dyDescent="0.35">
      <c r="A10" s="20">
        <v>1996</v>
      </c>
      <c r="B10" s="20">
        <v>79</v>
      </c>
      <c r="C10" s="21">
        <v>35.083691818901798</v>
      </c>
      <c r="D10" s="21" t="s">
        <v>592</v>
      </c>
    </row>
    <row r="11" spans="1:5" x14ac:dyDescent="0.35">
      <c r="A11" s="20">
        <v>1997</v>
      </c>
      <c r="B11" s="20">
        <v>63</v>
      </c>
      <c r="C11" s="21">
        <v>27.8281867367612</v>
      </c>
      <c r="D11" s="21" t="s">
        <v>593</v>
      </c>
    </row>
    <row r="12" spans="1:5" x14ac:dyDescent="0.35">
      <c r="A12" s="20">
        <v>1998</v>
      </c>
      <c r="B12" s="20">
        <v>69</v>
      </c>
      <c r="C12" s="21">
        <v>30.408588147892299</v>
      </c>
      <c r="D12" s="21" t="s">
        <v>594</v>
      </c>
    </row>
    <row r="13" spans="1:5" x14ac:dyDescent="0.35">
      <c r="A13" s="20">
        <v>1999</v>
      </c>
      <c r="B13" s="20">
        <v>71</v>
      </c>
      <c r="C13" s="21">
        <v>31.467888780250199</v>
      </c>
      <c r="D13" s="21" t="s">
        <v>595</v>
      </c>
    </row>
    <row r="14" spans="1:5" x14ac:dyDescent="0.35">
      <c r="A14" s="20">
        <v>2000</v>
      </c>
      <c r="B14" s="20">
        <v>60</v>
      </c>
      <c r="C14" s="21">
        <v>26.968937445086599</v>
      </c>
      <c r="D14" s="21" t="s">
        <v>596</v>
      </c>
    </row>
    <row r="15" spans="1:5" x14ac:dyDescent="0.35">
      <c r="A15" s="20">
        <v>2001</v>
      </c>
      <c r="B15" s="20">
        <v>73</v>
      </c>
      <c r="C15" s="21">
        <v>32.562526732626203</v>
      </c>
      <c r="D15" s="21" t="s">
        <v>597</v>
      </c>
    </row>
    <row r="16" spans="1:5" x14ac:dyDescent="0.35">
      <c r="A16" s="20">
        <v>2002</v>
      </c>
      <c r="B16" s="20">
        <v>66</v>
      </c>
      <c r="C16" s="21">
        <v>29.607182040551901</v>
      </c>
      <c r="D16" s="21" t="s">
        <v>598</v>
      </c>
    </row>
    <row r="17" spans="1:8" x14ac:dyDescent="0.35">
      <c r="A17" s="20">
        <v>2003</v>
      </c>
      <c r="B17" s="20">
        <v>56</v>
      </c>
      <c r="C17" s="21">
        <v>25.815999902828501</v>
      </c>
      <c r="D17" s="21" t="s">
        <v>599</v>
      </c>
    </row>
    <row r="18" spans="1:8" x14ac:dyDescent="0.35">
      <c r="A18" s="20">
        <v>2004</v>
      </c>
      <c r="B18" s="20">
        <v>77</v>
      </c>
      <c r="C18" s="21">
        <v>34.983534542786103</v>
      </c>
      <c r="D18" s="21" t="s">
        <v>600</v>
      </c>
    </row>
    <row r="19" spans="1:8" x14ac:dyDescent="0.35">
      <c r="A19" s="20">
        <v>2005</v>
      </c>
      <c r="B19" s="20">
        <v>51</v>
      </c>
      <c r="C19" s="21">
        <v>22.984320305662401</v>
      </c>
      <c r="D19" s="21" t="s">
        <v>601</v>
      </c>
    </row>
    <row r="20" spans="1:8" x14ac:dyDescent="0.35">
      <c r="A20" s="20">
        <v>2006</v>
      </c>
      <c r="B20" s="20">
        <v>58</v>
      </c>
      <c r="C20" s="21">
        <v>26.667468631216799</v>
      </c>
      <c r="D20" s="21" t="s">
        <v>602</v>
      </c>
    </row>
    <row r="21" spans="1:8" x14ac:dyDescent="0.35">
      <c r="A21" s="20">
        <v>2007</v>
      </c>
      <c r="B21" s="20">
        <v>68</v>
      </c>
      <c r="C21" s="21">
        <v>31.606870982323699</v>
      </c>
      <c r="D21" s="21" t="s">
        <v>603</v>
      </c>
    </row>
    <row r="22" spans="1:8" x14ac:dyDescent="0.35">
      <c r="A22" s="20">
        <v>2008</v>
      </c>
      <c r="B22" s="20">
        <v>44</v>
      </c>
      <c r="C22" s="21">
        <v>20.4711183771945</v>
      </c>
      <c r="D22" s="21" t="s">
        <v>604</v>
      </c>
    </row>
    <row r="23" spans="1:8" ht="16" thickBot="1" x14ac:dyDescent="0.4">
      <c r="A23" s="20">
        <v>2009</v>
      </c>
      <c r="B23" s="20">
        <v>66</v>
      </c>
      <c r="C23" s="21">
        <v>30.0680933135577</v>
      </c>
      <c r="D23" s="21" t="s">
        <v>605</v>
      </c>
    </row>
    <row r="24" spans="1:8" ht="16" thickBot="1" x14ac:dyDescent="0.4">
      <c r="A24" s="20">
        <v>2010</v>
      </c>
      <c r="B24" s="20">
        <v>60</v>
      </c>
      <c r="C24" s="21">
        <v>27.519161702096799</v>
      </c>
      <c r="D24" s="21" t="s">
        <v>606</v>
      </c>
      <c r="F24" s="89" t="s">
        <v>217</v>
      </c>
      <c r="G24" s="90" t="s">
        <v>218</v>
      </c>
    </row>
    <row r="25" spans="1:8" ht="16" thickBot="1" x14ac:dyDescent="0.4">
      <c r="A25" s="20">
        <v>2011</v>
      </c>
      <c r="B25" s="20">
        <v>53</v>
      </c>
      <c r="C25" s="21">
        <v>24.203517433966802</v>
      </c>
      <c r="D25" s="21" t="s">
        <v>607</v>
      </c>
      <c r="F25" s="91" t="s">
        <v>312</v>
      </c>
      <c r="G25" s="92" t="s">
        <v>265</v>
      </c>
    </row>
    <row r="26" spans="1:8" x14ac:dyDescent="0.35">
      <c r="A26" s="20">
        <v>2012</v>
      </c>
      <c r="B26" s="20">
        <v>52</v>
      </c>
      <c r="C26" s="21">
        <v>23.852333612077899</v>
      </c>
      <c r="D26" s="21" t="s">
        <v>608</v>
      </c>
    </row>
    <row r="27" spans="1:8" x14ac:dyDescent="0.35">
      <c r="A27" s="20">
        <v>2013</v>
      </c>
      <c r="B27" s="20">
        <v>65</v>
      </c>
      <c r="C27" s="21">
        <v>29.945573410834701</v>
      </c>
      <c r="D27" s="21" t="s">
        <v>609</v>
      </c>
    </row>
    <row r="28" spans="1:8" x14ac:dyDescent="0.35">
      <c r="A28" s="20">
        <v>2014</v>
      </c>
      <c r="B28" s="20">
        <v>54</v>
      </c>
      <c r="C28" s="21">
        <v>24.5724655372419</v>
      </c>
      <c r="D28" s="21" t="s">
        <v>610</v>
      </c>
      <c r="F28" s="49"/>
      <c r="G28" s="49"/>
      <c r="H28" s="49"/>
    </row>
    <row r="29" spans="1:8" x14ac:dyDescent="0.35">
      <c r="A29" s="20">
        <v>2015</v>
      </c>
      <c r="B29" s="20">
        <v>60</v>
      </c>
      <c r="C29" s="21">
        <v>27.577258662835799</v>
      </c>
      <c r="D29" s="21" t="s">
        <v>611</v>
      </c>
    </row>
    <row r="30" spans="1:8" x14ac:dyDescent="0.35">
      <c r="A30" s="20">
        <v>2016</v>
      </c>
      <c r="B30" s="20">
        <v>51</v>
      </c>
      <c r="C30" s="21">
        <v>23.011961518521101</v>
      </c>
      <c r="D30" s="21" t="s">
        <v>601</v>
      </c>
      <c r="E30" s="93"/>
    </row>
    <row r="31" spans="1:8" x14ac:dyDescent="0.35">
      <c r="A31" s="20">
        <v>2017</v>
      </c>
      <c r="B31" s="20">
        <v>49</v>
      </c>
      <c r="C31" s="21">
        <v>22.218108484599199</v>
      </c>
      <c r="D31" s="21" t="s">
        <v>612</v>
      </c>
      <c r="E31" s="94"/>
    </row>
    <row r="32" spans="1:8" x14ac:dyDescent="0.35">
      <c r="A32" s="20">
        <v>2018</v>
      </c>
      <c r="B32" s="20">
        <v>63</v>
      </c>
      <c r="C32" s="21">
        <v>28.253937078696701</v>
      </c>
      <c r="D32" s="21" t="s">
        <v>613</v>
      </c>
    </row>
    <row r="33" spans="1:12" x14ac:dyDescent="0.35">
      <c r="A33" s="20">
        <v>2019</v>
      </c>
      <c r="B33" s="20">
        <v>57</v>
      </c>
      <c r="C33" s="21">
        <v>25.4604059934498</v>
      </c>
      <c r="D33" s="21" t="s">
        <v>614</v>
      </c>
    </row>
    <row r="34" spans="1:12" x14ac:dyDescent="0.35">
      <c r="A34" s="20">
        <v>2020</v>
      </c>
      <c r="B34" s="20">
        <v>48</v>
      </c>
      <c r="C34" s="21">
        <v>21.539223994544098</v>
      </c>
      <c r="D34" s="21" t="s">
        <v>615</v>
      </c>
      <c r="E34" s="93"/>
    </row>
    <row r="35" spans="1:12" x14ac:dyDescent="0.35">
      <c r="A35" s="20">
        <v>2021</v>
      </c>
      <c r="B35" s="20">
        <v>42</v>
      </c>
      <c r="C35" s="21">
        <v>18.774760495571702</v>
      </c>
      <c r="D35" s="21" t="s">
        <v>616</v>
      </c>
      <c r="E35" s="94"/>
    </row>
    <row r="36" spans="1:12" x14ac:dyDescent="0.35">
      <c r="A36" s="6" t="s">
        <v>229</v>
      </c>
      <c r="E36" s="95"/>
      <c r="F36" s="96"/>
      <c r="G36" s="96"/>
      <c r="H36" s="97"/>
      <c r="I36" s="96"/>
      <c r="J36" s="96"/>
      <c r="K36" s="96"/>
      <c r="L36" s="96"/>
    </row>
    <row r="37" spans="1:12" x14ac:dyDescent="0.35">
      <c r="A37" s="13" t="s">
        <v>741</v>
      </c>
      <c r="E37" s="95"/>
      <c r="F37" s="96"/>
      <c r="G37" s="96"/>
      <c r="H37" s="97"/>
      <c r="I37" s="96"/>
      <c r="J37" s="96"/>
      <c r="K37" s="96"/>
      <c r="L37" s="96"/>
    </row>
    <row r="38" spans="1:12" x14ac:dyDescent="0.35">
      <c r="A38" s="13" t="s">
        <v>655</v>
      </c>
      <c r="E38" s="95"/>
      <c r="F38" s="96"/>
      <c r="G38" s="96"/>
      <c r="H38" s="97"/>
      <c r="I38" s="96"/>
      <c r="J38" s="96"/>
      <c r="K38" s="96"/>
      <c r="L38" s="96"/>
    </row>
    <row r="39" spans="1:12" x14ac:dyDescent="0.35">
      <c r="A39" s="6" t="s">
        <v>186</v>
      </c>
      <c r="B39" s="5"/>
    </row>
    <row r="40" spans="1:12" x14ac:dyDescent="0.35">
      <c r="A40" s="6" t="s">
        <v>161</v>
      </c>
      <c r="B40" s="5"/>
    </row>
    <row r="41" spans="1:12" x14ac:dyDescent="0.35">
      <c r="A41" s="13" t="s">
        <v>644</v>
      </c>
    </row>
    <row r="42" spans="1:12" x14ac:dyDescent="0.35">
      <c r="A42" s="13" t="s">
        <v>645</v>
      </c>
    </row>
    <row r="43" spans="1:12" x14ac:dyDescent="0.35">
      <c r="A43" s="6" t="s">
        <v>232</v>
      </c>
    </row>
    <row r="44" spans="1:12" x14ac:dyDescent="0.35">
      <c r="A44" s="6" t="s">
        <v>233</v>
      </c>
    </row>
    <row r="47" spans="1:12" x14ac:dyDescent="0.35">
      <c r="B47" s="76"/>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9F6-2CF6-4598-9F68-E87241ACEE1A}">
  <sheetPr codeName="Sheet29"/>
  <dimension ref="A1:AB143"/>
  <sheetViews>
    <sheetView zoomScale="85" zoomScaleNormal="85" workbookViewId="0"/>
  </sheetViews>
  <sheetFormatPr defaultColWidth="8.7265625" defaultRowHeight="15.5" x14ac:dyDescent="0.35"/>
  <cols>
    <col min="1" max="1" width="12" style="5" customWidth="1"/>
    <col min="2" max="4" width="17.26953125" style="5" customWidth="1"/>
    <col min="5" max="5" width="14.1796875" style="5" customWidth="1"/>
    <col min="6" max="6" width="8.7265625" style="5"/>
    <col min="7" max="7" width="19.7265625" style="5" customWidth="1"/>
    <col min="8" max="8" width="16.1796875" style="5" customWidth="1"/>
    <col min="9" max="10" width="8.7265625" style="5"/>
    <col min="11" max="11" width="57.453125" style="5" customWidth="1"/>
    <col min="12" max="12" width="8.7265625" style="5"/>
    <col min="13" max="13" width="8.7265625" style="18"/>
    <col min="14" max="14" width="13.1796875" style="5" bestFit="1" customWidth="1"/>
    <col min="15" max="16" width="14.26953125" style="5" bestFit="1" customWidth="1"/>
    <col min="17" max="17" width="16.7265625" style="5" bestFit="1" customWidth="1"/>
    <col min="18" max="18" width="8.7265625" style="5"/>
    <col min="19" max="19" width="15.7265625" style="5" bestFit="1" customWidth="1"/>
    <col min="20" max="27" width="8.7265625" style="5"/>
    <col min="28" max="28" width="10.26953125" style="5" bestFit="1" customWidth="1"/>
    <col min="29" max="16384" width="8.7265625" style="5"/>
  </cols>
  <sheetData>
    <row r="1" spans="1:28" x14ac:dyDescent="0.35">
      <c r="A1" s="8" t="s">
        <v>556</v>
      </c>
    </row>
    <row r="3" spans="1:28" ht="15" customHeight="1" x14ac:dyDescent="0.35">
      <c r="A3" s="87" t="s">
        <v>234</v>
      </c>
      <c r="B3" s="88"/>
      <c r="C3" s="88"/>
      <c r="D3" s="88"/>
      <c r="E3" s="88"/>
      <c r="F3" s="88"/>
      <c r="G3" s="88"/>
      <c r="H3" s="88"/>
      <c r="I3" s="88"/>
      <c r="M3" s="5"/>
    </row>
    <row r="4" spans="1:28" ht="31.5" customHeight="1" x14ac:dyDescent="0.35">
      <c r="A4" s="66" t="s">
        <v>111</v>
      </c>
      <c r="B4" s="69" t="s">
        <v>742</v>
      </c>
      <c r="C4" s="69" t="s">
        <v>743</v>
      </c>
      <c r="D4" s="69" t="s">
        <v>744</v>
      </c>
      <c r="E4" s="69" t="s">
        <v>745</v>
      </c>
      <c r="G4" s="74" t="s">
        <v>239</v>
      </c>
      <c r="H4" s="74" t="s">
        <v>240</v>
      </c>
      <c r="I4" s="36" t="s">
        <v>241</v>
      </c>
      <c r="M4" s="5"/>
      <c r="AB4" s="17"/>
    </row>
    <row r="5" spans="1:28" x14ac:dyDescent="0.35">
      <c r="A5" s="46">
        <v>1986</v>
      </c>
      <c r="B5" s="16">
        <v>9.4369911250000005</v>
      </c>
      <c r="C5" s="16">
        <v>171.43793877900001</v>
      </c>
      <c r="D5" s="16">
        <v>795.13711390900005</v>
      </c>
      <c r="E5" s="16">
        <v>1666.3273911650001</v>
      </c>
      <c r="G5" s="1" t="s">
        <v>235</v>
      </c>
      <c r="H5" s="24" t="s">
        <v>549</v>
      </c>
      <c r="I5" s="72" t="s">
        <v>313</v>
      </c>
      <c r="M5" s="5"/>
      <c r="AB5" s="17"/>
    </row>
    <row r="6" spans="1:28" x14ac:dyDescent="0.35">
      <c r="A6" s="46">
        <v>1987</v>
      </c>
      <c r="B6" s="16">
        <v>9.2074825039999997</v>
      </c>
      <c r="C6" s="16">
        <v>165.90931302999999</v>
      </c>
      <c r="D6" s="16">
        <v>808.51827274799996</v>
      </c>
      <c r="E6" s="16">
        <v>1688.7323354600001</v>
      </c>
      <c r="G6" s="1" t="s">
        <v>235</v>
      </c>
      <c r="H6" s="24" t="s">
        <v>555</v>
      </c>
      <c r="I6" s="72" t="s">
        <v>314</v>
      </c>
      <c r="M6" s="5"/>
      <c r="AB6" s="17"/>
    </row>
    <row r="7" spans="1:28" x14ac:dyDescent="0.35">
      <c r="A7" s="46">
        <v>1988</v>
      </c>
      <c r="B7" s="16">
        <v>9.6736252599999997</v>
      </c>
      <c r="C7" s="16">
        <v>158.083501931</v>
      </c>
      <c r="D7" s="16">
        <v>839.30869154300001</v>
      </c>
      <c r="E7" s="16">
        <v>1723.6191511239999</v>
      </c>
      <c r="G7" s="1" t="s">
        <v>235</v>
      </c>
      <c r="H7" s="24" t="s">
        <v>552</v>
      </c>
      <c r="I7" s="72" t="s">
        <v>269</v>
      </c>
      <c r="M7" s="5"/>
      <c r="AB7" s="17"/>
    </row>
    <row r="8" spans="1:28" x14ac:dyDescent="0.35">
      <c r="A8" s="46">
        <v>1989</v>
      </c>
      <c r="B8" s="16">
        <v>8.9864825140000004</v>
      </c>
      <c r="C8" s="16">
        <v>156.41397298199999</v>
      </c>
      <c r="D8" s="16">
        <v>808.90110944100002</v>
      </c>
      <c r="E8" s="16">
        <v>1747.9419531880001</v>
      </c>
      <c r="G8" s="1" t="s">
        <v>236</v>
      </c>
      <c r="H8" s="24" t="s">
        <v>278</v>
      </c>
      <c r="I8" s="72" t="s">
        <v>315</v>
      </c>
      <c r="M8" s="5"/>
      <c r="AB8" s="17"/>
    </row>
    <row r="9" spans="1:28" x14ac:dyDescent="0.35">
      <c r="A9" s="46">
        <v>1990</v>
      </c>
      <c r="B9" s="16">
        <v>8.3149247079999995</v>
      </c>
      <c r="C9" s="16">
        <v>150.36482595499999</v>
      </c>
      <c r="D9" s="16">
        <v>799.49345348099996</v>
      </c>
      <c r="E9" s="16">
        <v>1681.556745289</v>
      </c>
      <c r="G9" s="1" t="s">
        <v>236</v>
      </c>
      <c r="H9" s="24" t="s">
        <v>554</v>
      </c>
      <c r="I9" s="72" t="s">
        <v>316</v>
      </c>
      <c r="M9" s="5"/>
      <c r="AB9" s="17"/>
    </row>
    <row r="10" spans="1:28" x14ac:dyDescent="0.35">
      <c r="A10" s="46">
        <v>1991</v>
      </c>
      <c r="B10" s="16">
        <v>7.8977440760000004</v>
      </c>
      <c r="C10" s="16">
        <v>142.38323230500001</v>
      </c>
      <c r="D10" s="16">
        <v>802.50115465199997</v>
      </c>
      <c r="E10" s="16">
        <v>1774.4721266019999</v>
      </c>
      <c r="G10" s="1" t="s">
        <v>236</v>
      </c>
      <c r="H10" s="24" t="s">
        <v>551</v>
      </c>
      <c r="I10" s="72" t="s">
        <v>317</v>
      </c>
      <c r="M10" s="5"/>
      <c r="AB10" s="17"/>
    </row>
    <row r="11" spans="1:28" x14ac:dyDescent="0.35">
      <c r="A11" s="46">
        <v>1992</v>
      </c>
      <c r="B11" s="16">
        <v>9.1512872470000008</v>
      </c>
      <c r="C11" s="16">
        <v>142.087797975</v>
      </c>
      <c r="D11" s="16">
        <v>806.49262439300003</v>
      </c>
      <c r="E11" s="16">
        <v>1693.2159101909999</v>
      </c>
      <c r="G11" s="1" t="s">
        <v>236</v>
      </c>
      <c r="H11" s="24" t="s">
        <v>550</v>
      </c>
      <c r="I11" s="72" t="s">
        <v>256</v>
      </c>
      <c r="M11" s="5"/>
      <c r="AB11" s="17"/>
    </row>
    <row r="12" spans="1:28" x14ac:dyDescent="0.35">
      <c r="A12" s="46">
        <v>1993</v>
      </c>
      <c r="B12" s="16">
        <v>8.5261205449999995</v>
      </c>
      <c r="C12" s="16">
        <v>139.85490600899999</v>
      </c>
      <c r="D12" s="16">
        <v>811.38807593199999</v>
      </c>
      <c r="E12" s="16">
        <v>1732.249387202</v>
      </c>
      <c r="G12" s="1" t="s">
        <v>237</v>
      </c>
      <c r="H12" s="24" t="s">
        <v>548</v>
      </c>
      <c r="I12" s="72" t="s">
        <v>260</v>
      </c>
      <c r="M12" s="5"/>
      <c r="AB12" s="17"/>
    </row>
    <row r="13" spans="1:28" x14ac:dyDescent="0.35">
      <c r="A13" s="46">
        <v>1994</v>
      </c>
      <c r="B13" s="16">
        <v>8.3443844919999997</v>
      </c>
      <c r="C13" s="16">
        <v>140.59938397100001</v>
      </c>
      <c r="D13" s="16">
        <v>822.32214358399995</v>
      </c>
      <c r="E13" s="16">
        <v>1787.5741969430001</v>
      </c>
      <c r="G13" s="1" t="s">
        <v>237</v>
      </c>
      <c r="H13" s="24" t="s">
        <v>547</v>
      </c>
      <c r="I13" s="72" t="s">
        <v>318</v>
      </c>
      <c r="M13" s="5"/>
      <c r="AB13" s="17"/>
    </row>
    <row r="14" spans="1:28" x14ac:dyDescent="0.35">
      <c r="A14" s="46">
        <v>1995</v>
      </c>
      <c r="B14" s="16">
        <v>8.1060942879999995</v>
      </c>
      <c r="C14" s="16">
        <v>136.89422716600001</v>
      </c>
      <c r="D14" s="16">
        <v>806.83667534100005</v>
      </c>
      <c r="E14" s="16">
        <v>1794.9039352090001</v>
      </c>
      <c r="G14" s="1" t="s">
        <v>237</v>
      </c>
      <c r="H14" s="24" t="s">
        <v>546</v>
      </c>
      <c r="I14" s="72" t="s">
        <v>316</v>
      </c>
      <c r="M14" s="5"/>
      <c r="AB14" s="17"/>
    </row>
    <row r="15" spans="1:28" x14ac:dyDescent="0.35">
      <c r="A15" s="46">
        <v>1996</v>
      </c>
      <c r="B15" s="16">
        <v>8.8693650129999995</v>
      </c>
      <c r="C15" s="16">
        <v>131.38858917300001</v>
      </c>
      <c r="D15" s="16">
        <v>806.51051451000001</v>
      </c>
      <c r="E15" s="16">
        <v>1764.187103558</v>
      </c>
      <c r="G15" s="1" t="s">
        <v>238</v>
      </c>
      <c r="H15" s="24" t="s">
        <v>242</v>
      </c>
      <c r="I15" s="72" t="s">
        <v>249</v>
      </c>
      <c r="M15" s="5"/>
      <c r="AB15" s="17"/>
    </row>
    <row r="16" spans="1:28" x14ac:dyDescent="0.35">
      <c r="A16" s="46">
        <v>1997</v>
      </c>
      <c r="B16" s="16">
        <v>8.1243335749999996</v>
      </c>
      <c r="C16" s="16">
        <v>124.611942537</v>
      </c>
      <c r="D16" s="16">
        <v>794.06791798400002</v>
      </c>
      <c r="E16" s="16">
        <v>1767.7380331209999</v>
      </c>
      <c r="G16" s="1" t="s">
        <v>238</v>
      </c>
      <c r="H16" s="24" t="s">
        <v>553</v>
      </c>
      <c r="I16" s="72" t="s">
        <v>319</v>
      </c>
      <c r="M16" s="5"/>
      <c r="AB16" s="17"/>
    </row>
    <row r="17" spans="1:28" x14ac:dyDescent="0.35">
      <c r="A17" s="46">
        <v>1998</v>
      </c>
      <c r="B17" s="16">
        <v>8.4786189590000003</v>
      </c>
      <c r="C17" s="16">
        <v>123.50516656000001</v>
      </c>
      <c r="D17" s="16">
        <v>787.22883206500001</v>
      </c>
      <c r="E17" s="16">
        <v>1758.410535431</v>
      </c>
      <c r="G17" s="1" t="s">
        <v>238</v>
      </c>
      <c r="H17" s="24" t="s">
        <v>337</v>
      </c>
      <c r="I17" s="72" t="s">
        <v>320</v>
      </c>
      <c r="M17" s="5"/>
      <c r="AB17" s="17"/>
    </row>
    <row r="18" spans="1:28" x14ac:dyDescent="0.35">
      <c r="A18" s="46">
        <v>1999</v>
      </c>
      <c r="B18" s="16">
        <v>8.0961653350000002</v>
      </c>
      <c r="C18" s="16">
        <v>125.374108085</v>
      </c>
      <c r="D18" s="16">
        <v>795.72448047700004</v>
      </c>
      <c r="E18" s="16">
        <v>1797.772908188</v>
      </c>
      <c r="M18" s="5"/>
      <c r="AB18" s="17"/>
    </row>
    <row r="19" spans="1:28" x14ac:dyDescent="0.35">
      <c r="A19" s="46">
        <v>2000</v>
      </c>
      <c r="B19" s="16">
        <v>8.0630148140000006</v>
      </c>
      <c r="C19" s="16">
        <v>121.554390211</v>
      </c>
      <c r="D19" s="16">
        <v>791.92568770100002</v>
      </c>
      <c r="E19" s="16">
        <v>1845.0940120790001</v>
      </c>
      <c r="M19" s="5"/>
      <c r="AB19" s="17"/>
    </row>
    <row r="20" spans="1:28" x14ac:dyDescent="0.35">
      <c r="A20" s="46">
        <v>2001</v>
      </c>
      <c r="B20" s="16">
        <v>7.6028431320000003</v>
      </c>
      <c r="C20" s="16">
        <v>119.68036043799999</v>
      </c>
      <c r="D20" s="16">
        <v>782.93110868300005</v>
      </c>
      <c r="E20" s="16">
        <v>1875.861668626</v>
      </c>
      <c r="M20" s="5"/>
      <c r="AB20" s="17"/>
    </row>
    <row r="21" spans="1:28" x14ac:dyDescent="0.35">
      <c r="A21" s="46">
        <v>2002</v>
      </c>
      <c r="B21" s="16">
        <v>7.2359973340000003</v>
      </c>
      <c r="C21" s="16">
        <v>116.726418775</v>
      </c>
      <c r="D21" s="16">
        <v>779.33176715599996</v>
      </c>
      <c r="E21" s="16">
        <v>1814.855108298</v>
      </c>
      <c r="M21" s="5"/>
      <c r="AB21" s="17"/>
    </row>
    <row r="22" spans="1:28" x14ac:dyDescent="0.35">
      <c r="A22" s="46">
        <v>2003</v>
      </c>
      <c r="B22" s="16">
        <v>7.0512762809999998</v>
      </c>
      <c r="C22" s="16">
        <v>116.938505413</v>
      </c>
      <c r="D22" s="16">
        <v>755.67941417700001</v>
      </c>
      <c r="E22" s="16">
        <v>1806.9001177790001</v>
      </c>
      <c r="M22" s="5"/>
      <c r="AB22" s="17"/>
    </row>
    <row r="23" spans="1:28" x14ac:dyDescent="0.35">
      <c r="A23" s="46">
        <v>2004</v>
      </c>
      <c r="B23" s="16">
        <v>7.2907925860000002</v>
      </c>
      <c r="C23" s="16">
        <v>113.573942038</v>
      </c>
      <c r="D23" s="16">
        <v>747.52422778899995</v>
      </c>
      <c r="E23" s="16">
        <v>1781.7620889320001</v>
      </c>
      <c r="M23" s="5"/>
      <c r="AB23" s="17"/>
    </row>
    <row r="24" spans="1:28" x14ac:dyDescent="0.35">
      <c r="A24" s="46">
        <v>2005</v>
      </c>
      <c r="B24" s="16">
        <v>6.564645649</v>
      </c>
      <c r="C24" s="16">
        <v>113.945131037</v>
      </c>
      <c r="D24" s="16">
        <v>722.13136303600004</v>
      </c>
      <c r="E24" s="16">
        <v>1796.8146191819999</v>
      </c>
      <c r="M24" s="5"/>
      <c r="AB24" s="17"/>
    </row>
    <row r="25" spans="1:28" x14ac:dyDescent="0.35">
      <c r="A25" s="46">
        <v>2006</v>
      </c>
      <c r="B25" s="16">
        <v>5.9823933790000003</v>
      </c>
      <c r="C25" s="16">
        <v>109.248094438</v>
      </c>
      <c r="D25" s="16">
        <v>706.271546973</v>
      </c>
      <c r="E25" s="16">
        <v>1745.029535789</v>
      </c>
      <c r="M25" s="5"/>
      <c r="AB25" s="17"/>
    </row>
    <row r="26" spans="1:28" x14ac:dyDescent="0.35">
      <c r="A26" s="46">
        <v>2007</v>
      </c>
      <c r="B26" s="16">
        <v>6.251465659</v>
      </c>
      <c r="C26" s="16">
        <v>110.270232857</v>
      </c>
      <c r="D26" s="16">
        <v>677.61972770099999</v>
      </c>
      <c r="E26" s="16">
        <v>1764.037827331</v>
      </c>
      <c r="M26" s="5"/>
      <c r="AB26" s="17"/>
    </row>
    <row r="27" spans="1:28" x14ac:dyDescent="0.35">
      <c r="A27" s="46">
        <v>2008</v>
      </c>
      <c r="B27" s="16">
        <v>6.5050142940000004</v>
      </c>
      <c r="C27" s="16">
        <v>107.195264377</v>
      </c>
      <c r="D27" s="16">
        <v>666.61817408900004</v>
      </c>
      <c r="E27" s="16">
        <v>1757.700240051</v>
      </c>
      <c r="M27" s="5"/>
      <c r="AB27" s="17"/>
    </row>
    <row r="28" spans="1:28" x14ac:dyDescent="0.35">
      <c r="A28" s="46">
        <v>2009</v>
      </c>
      <c r="B28" s="16">
        <v>6.2614611140000003</v>
      </c>
      <c r="C28" s="16">
        <v>107.138934057</v>
      </c>
      <c r="D28" s="16">
        <v>643.30574455999999</v>
      </c>
      <c r="E28" s="16">
        <v>1765.7458835499999</v>
      </c>
      <c r="M28" s="5"/>
      <c r="AB28" s="17"/>
    </row>
    <row r="29" spans="1:28" x14ac:dyDescent="0.35">
      <c r="A29" s="46">
        <v>2010</v>
      </c>
      <c r="B29" s="16">
        <v>6.7985648410000001</v>
      </c>
      <c r="C29" s="16">
        <v>106.302943699</v>
      </c>
      <c r="D29" s="16">
        <v>628.08711379099998</v>
      </c>
      <c r="E29" s="16">
        <v>1776.121474022</v>
      </c>
      <c r="M29" s="5"/>
      <c r="AB29" s="17"/>
    </row>
    <row r="30" spans="1:28" x14ac:dyDescent="0.35">
      <c r="A30" s="46">
        <v>2011</v>
      </c>
      <c r="B30" s="16">
        <v>6.1374402459999997</v>
      </c>
      <c r="C30" s="16">
        <v>105.729400799</v>
      </c>
      <c r="D30" s="16">
        <v>619.87576304000004</v>
      </c>
      <c r="E30" s="16">
        <v>1784.336382726</v>
      </c>
      <c r="M30" s="5"/>
      <c r="AB30" s="17"/>
    </row>
    <row r="31" spans="1:28" x14ac:dyDescent="0.35">
      <c r="A31" s="46">
        <v>2012</v>
      </c>
      <c r="B31" s="16">
        <v>6.3227971820000004</v>
      </c>
      <c r="C31" s="16">
        <v>107.54709733999999</v>
      </c>
      <c r="D31" s="16">
        <v>604.20220730599999</v>
      </c>
      <c r="E31" s="16">
        <v>1754.4707498370001</v>
      </c>
      <c r="M31" s="5"/>
      <c r="AB31" s="17"/>
    </row>
    <row r="32" spans="1:28" x14ac:dyDescent="0.35">
      <c r="A32" s="46">
        <v>2013</v>
      </c>
      <c r="B32" s="16">
        <v>6.0667455290000003</v>
      </c>
      <c r="C32" s="16">
        <v>101.974729931</v>
      </c>
      <c r="D32" s="16">
        <v>594.96144490400002</v>
      </c>
      <c r="E32" s="16">
        <v>1737.3333019649999</v>
      </c>
      <c r="M32" s="5"/>
      <c r="AB32" s="17"/>
    </row>
    <row r="33" spans="1:28" x14ac:dyDescent="0.35">
      <c r="A33" s="46">
        <v>2014</v>
      </c>
      <c r="B33" s="16">
        <v>5.8588318920000004</v>
      </c>
      <c r="C33" s="16">
        <v>104.508492324</v>
      </c>
      <c r="D33" s="16">
        <v>575.81362621999995</v>
      </c>
      <c r="E33" s="16">
        <v>1757.3834513060001</v>
      </c>
      <c r="M33" s="5"/>
      <c r="AB33" s="17"/>
    </row>
    <row r="34" spans="1:28" x14ac:dyDescent="0.35">
      <c r="A34" s="46">
        <v>2015</v>
      </c>
      <c r="B34" s="16">
        <v>6.582203475</v>
      </c>
      <c r="C34" s="16">
        <v>100.908020558</v>
      </c>
      <c r="D34" s="16">
        <v>569.714712717</v>
      </c>
      <c r="E34" s="16">
        <v>1721.370377746</v>
      </c>
      <c r="M34" s="5"/>
      <c r="AB34" s="17"/>
    </row>
    <row r="35" spans="1:28" x14ac:dyDescent="0.35">
      <c r="A35" s="46">
        <v>2016</v>
      </c>
      <c r="B35" s="16">
        <v>6.1854721919999998</v>
      </c>
      <c r="C35" s="16">
        <v>100.17237849200001</v>
      </c>
      <c r="D35" s="16">
        <v>567.89707732099998</v>
      </c>
      <c r="E35" s="16">
        <v>1744.9625995230001</v>
      </c>
      <c r="M35" s="5"/>
      <c r="AB35" s="17"/>
    </row>
    <row r="36" spans="1:28" x14ac:dyDescent="0.35">
      <c r="A36" s="46">
        <v>2017</v>
      </c>
      <c r="B36" s="16">
        <v>5.8528839939999999</v>
      </c>
      <c r="C36" s="16">
        <v>96.508533466000003</v>
      </c>
      <c r="D36" s="16">
        <v>556.62360323899998</v>
      </c>
      <c r="E36" s="16">
        <v>1732.4895567870001</v>
      </c>
      <c r="I36" s="18"/>
      <c r="M36" s="5"/>
      <c r="AB36" s="17"/>
    </row>
    <row r="37" spans="1:28" x14ac:dyDescent="0.35">
      <c r="A37" s="46">
        <v>2018</v>
      </c>
      <c r="B37" s="16">
        <v>6.0881262659999997</v>
      </c>
      <c r="C37" s="16">
        <v>94.480639237999995</v>
      </c>
      <c r="D37" s="16">
        <v>550.93279880900002</v>
      </c>
      <c r="E37" s="16">
        <v>1702.434931858</v>
      </c>
      <c r="I37" s="18"/>
      <c r="M37" s="5"/>
      <c r="AB37" s="17"/>
    </row>
    <row r="38" spans="1:28" x14ac:dyDescent="0.35">
      <c r="A38" s="46">
        <v>2019</v>
      </c>
      <c r="B38" s="16">
        <v>5.8779154179999997</v>
      </c>
      <c r="C38" s="16">
        <v>92.021044767999996</v>
      </c>
      <c r="D38" s="16">
        <v>526.29723167700001</v>
      </c>
      <c r="E38" s="16">
        <v>1670.465180634</v>
      </c>
      <c r="I38" s="18"/>
      <c r="M38" s="5"/>
      <c r="AB38" s="17"/>
    </row>
    <row r="39" spans="1:28" x14ac:dyDescent="0.35">
      <c r="A39" s="46">
        <v>2020</v>
      </c>
      <c r="B39" s="16">
        <v>5.5713663139999996</v>
      </c>
      <c r="C39" s="16">
        <v>90.281745293</v>
      </c>
      <c r="D39" s="16">
        <v>525.51269362999994</v>
      </c>
      <c r="E39" s="16">
        <v>1648.17274389</v>
      </c>
      <c r="M39" s="5"/>
      <c r="AB39" s="17"/>
    </row>
    <row r="40" spans="1:28" ht="15" customHeight="1" x14ac:dyDescent="0.35">
      <c r="A40" s="18"/>
      <c r="B40" s="11"/>
      <c r="C40" s="11"/>
      <c r="D40" s="11"/>
      <c r="E40" s="33"/>
      <c r="G40" s="18"/>
      <c r="H40" s="18"/>
      <c r="I40" s="18"/>
      <c r="M40" s="5"/>
      <c r="AB40" s="17"/>
    </row>
    <row r="41" spans="1:28" x14ac:dyDescent="0.35">
      <c r="A41" s="47" t="s">
        <v>164</v>
      </c>
      <c r="B41" s="18"/>
      <c r="C41" s="18"/>
      <c r="D41" s="18"/>
      <c r="E41" s="18"/>
      <c r="F41" s="18"/>
      <c r="M41" s="5"/>
      <c r="AA41" s="17"/>
      <c r="AB41" s="17"/>
    </row>
    <row r="42" spans="1:28" ht="31" x14ac:dyDescent="0.35">
      <c r="A42" s="65" t="s">
        <v>111</v>
      </c>
      <c r="B42" s="69" t="s">
        <v>742</v>
      </c>
      <c r="C42" s="69" t="s">
        <v>743</v>
      </c>
      <c r="D42" s="69" t="s">
        <v>744</v>
      </c>
      <c r="E42" s="69" t="s">
        <v>745</v>
      </c>
      <c r="G42" s="74" t="s">
        <v>239</v>
      </c>
      <c r="H42" s="74" t="s">
        <v>240</v>
      </c>
      <c r="I42" s="36" t="s">
        <v>241</v>
      </c>
      <c r="M42" s="5"/>
      <c r="AA42" s="17"/>
      <c r="AB42" s="17"/>
    </row>
    <row r="43" spans="1:28" x14ac:dyDescent="0.35">
      <c r="A43" s="46">
        <v>1986</v>
      </c>
      <c r="B43" s="41">
        <v>9.3364591709999996</v>
      </c>
      <c r="C43" s="16">
        <v>174.07528609600001</v>
      </c>
      <c r="D43" s="16">
        <v>1012.134087063</v>
      </c>
      <c r="E43" s="16">
        <v>2520.6301575389998</v>
      </c>
      <c r="G43" s="1" t="s">
        <v>235</v>
      </c>
      <c r="H43" s="24" t="s">
        <v>746</v>
      </c>
      <c r="I43" s="72" t="s">
        <v>321</v>
      </c>
      <c r="M43" s="5"/>
      <c r="AA43" s="17"/>
      <c r="AB43" s="17"/>
    </row>
    <row r="44" spans="1:28" x14ac:dyDescent="0.35">
      <c r="A44" s="46">
        <v>1987</v>
      </c>
      <c r="B44" s="16">
        <v>9.4216723239999993</v>
      </c>
      <c r="C44" s="16">
        <v>165.38287267800001</v>
      </c>
      <c r="D44" s="16">
        <v>1030.3204608640001</v>
      </c>
      <c r="E44" s="16">
        <v>2517.3498857710001</v>
      </c>
      <c r="G44" s="1" t="s">
        <v>236</v>
      </c>
      <c r="H44" s="24" t="s">
        <v>747</v>
      </c>
      <c r="I44" s="72" t="s">
        <v>318</v>
      </c>
      <c r="M44" s="5"/>
      <c r="AA44" s="17"/>
      <c r="AB44" s="17"/>
    </row>
    <row r="45" spans="1:28" x14ac:dyDescent="0.35">
      <c r="A45" s="46">
        <v>1988</v>
      </c>
      <c r="B45" s="16">
        <v>9.0976366080000002</v>
      </c>
      <c r="C45" s="16">
        <v>159.942171938</v>
      </c>
      <c r="D45" s="16">
        <v>1080.2027707489999</v>
      </c>
      <c r="E45" s="16">
        <v>2634.572697003</v>
      </c>
      <c r="G45" s="1" t="s">
        <v>236</v>
      </c>
      <c r="H45" s="24" t="s">
        <v>748</v>
      </c>
      <c r="I45" s="72" t="s">
        <v>320</v>
      </c>
      <c r="M45" s="5"/>
      <c r="AA45" s="17"/>
      <c r="AB45" s="17"/>
    </row>
    <row r="46" spans="1:28" x14ac:dyDescent="0.35">
      <c r="A46" s="46">
        <v>1989</v>
      </c>
      <c r="B46" s="11">
        <v>8.1748512649999991</v>
      </c>
      <c r="C46" s="11">
        <v>156.486904401</v>
      </c>
      <c r="D46" s="11">
        <v>1033.1136293300001</v>
      </c>
      <c r="E46" s="16">
        <v>2621.1089815609998</v>
      </c>
      <c r="G46" s="1" t="s">
        <v>236</v>
      </c>
      <c r="H46" s="24" t="s">
        <v>749</v>
      </c>
      <c r="I46" s="72" t="s">
        <v>322</v>
      </c>
      <c r="M46" s="5"/>
      <c r="AA46" s="17"/>
      <c r="AB46" s="17"/>
    </row>
    <row r="47" spans="1:28" x14ac:dyDescent="0.35">
      <c r="A47" s="46">
        <v>1990</v>
      </c>
      <c r="B47" s="16">
        <v>7.514993499</v>
      </c>
      <c r="C47" s="16">
        <v>154.43149367199999</v>
      </c>
      <c r="D47" s="16">
        <v>1018.178675071</v>
      </c>
      <c r="E47" s="16">
        <v>2471.912952268</v>
      </c>
      <c r="G47" s="1" t="s">
        <v>237</v>
      </c>
      <c r="H47" s="24" t="s">
        <v>750</v>
      </c>
      <c r="I47" s="72" t="s">
        <v>251</v>
      </c>
      <c r="M47" s="5"/>
      <c r="AA47" s="17"/>
      <c r="AB47" s="17"/>
    </row>
    <row r="48" spans="1:28" x14ac:dyDescent="0.35">
      <c r="A48" s="46">
        <v>1991</v>
      </c>
      <c r="B48" s="16">
        <v>7.4842115480000002</v>
      </c>
      <c r="C48" s="16">
        <v>142.82247778999999</v>
      </c>
      <c r="D48" s="16">
        <v>997.01535406799997</v>
      </c>
      <c r="E48" s="16">
        <v>2646.5051314749999</v>
      </c>
      <c r="G48" s="1" t="s">
        <v>237</v>
      </c>
      <c r="H48" s="24" t="s">
        <v>751</v>
      </c>
      <c r="I48" s="72" t="s">
        <v>318</v>
      </c>
      <c r="M48" s="5"/>
      <c r="AB48" s="17"/>
    </row>
    <row r="49" spans="1:28" x14ac:dyDescent="0.35">
      <c r="A49" s="46">
        <v>1992</v>
      </c>
      <c r="B49" s="16">
        <v>8.7052876959999992</v>
      </c>
      <c r="C49" s="16">
        <v>141.75415427600001</v>
      </c>
      <c r="D49" s="16">
        <v>1008.155003068</v>
      </c>
      <c r="E49" s="16">
        <v>2553.7335935770002</v>
      </c>
      <c r="G49" s="1" t="s">
        <v>237</v>
      </c>
      <c r="H49" s="24" t="s">
        <v>752</v>
      </c>
      <c r="I49" s="72" t="s">
        <v>321</v>
      </c>
      <c r="M49" s="5"/>
      <c r="AA49" s="17"/>
      <c r="AB49" s="17"/>
    </row>
    <row r="50" spans="1:28" x14ac:dyDescent="0.35">
      <c r="A50" s="46">
        <v>1993</v>
      </c>
      <c r="B50" s="16">
        <v>7.7067590419999998</v>
      </c>
      <c r="C50" s="16">
        <v>140.48791115099999</v>
      </c>
      <c r="D50" s="16">
        <v>997.29359544199997</v>
      </c>
      <c r="E50" s="16">
        <v>2548.234845682</v>
      </c>
      <c r="G50" s="1" t="s">
        <v>238</v>
      </c>
      <c r="H50" s="24" t="s">
        <v>753</v>
      </c>
      <c r="I50" s="72" t="s">
        <v>323</v>
      </c>
      <c r="M50" s="5"/>
      <c r="AB50" s="17"/>
    </row>
    <row r="51" spans="1:28" x14ac:dyDescent="0.35">
      <c r="A51" s="46">
        <v>1994</v>
      </c>
      <c r="B51" s="16">
        <v>8.4175186859999993</v>
      </c>
      <c r="C51" s="16">
        <v>139.778348139</v>
      </c>
      <c r="D51" s="16">
        <v>1019.1360947970001</v>
      </c>
      <c r="E51" s="16">
        <v>2632.5427088050001</v>
      </c>
      <c r="G51" s="1" t="s">
        <v>238</v>
      </c>
      <c r="H51" s="24" t="s">
        <v>754</v>
      </c>
      <c r="I51" s="73" t="s">
        <v>324</v>
      </c>
      <c r="M51" s="5"/>
      <c r="AB51" s="17"/>
    </row>
    <row r="52" spans="1:28" x14ac:dyDescent="0.35">
      <c r="A52" s="46">
        <v>1995</v>
      </c>
      <c r="B52" s="16">
        <v>7.2402903299999997</v>
      </c>
      <c r="C52" s="16">
        <v>136.395854775</v>
      </c>
      <c r="D52" s="16">
        <v>992.29362705300002</v>
      </c>
      <c r="E52" s="16">
        <v>2582.8075709780001</v>
      </c>
      <c r="M52" s="5"/>
      <c r="AB52" s="17"/>
    </row>
    <row r="53" spans="1:28" x14ac:dyDescent="0.35">
      <c r="A53" s="46">
        <v>1996</v>
      </c>
      <c r="B53" s="16">
        <v>8.6472801730000004</v>
      </c>
      <c r="C53" s="16">
        <v>125.80975835300001</v>
      </c>
      <c r="D53" s="16">
        <v>983.82922749199997</v>
      </c>
      <c r="E53" s="16">
        <v>2559.0094677299999</v>
      </c>
      <c r="M53" s="5"/>
      <c r="AB53" s="17"/>
    </row>
    <row r="54" spans="1:28" x14ac:dyDescent="0.35">
      <c r="A54" s="46">
        <v>1997</v>
      </c>
      <c r="B54" s="16">
        <v>7.8256647360000002</v>
      </c>
      <c r="C54" s="16">
        <v>127.672547149</v>
      </c>
      <c r="D54" s="16">
        <v>976.922882491</v>
      </c>
      <c r="E54" s="16">
        <v>2578.1581204590002</v>
      </c>
      <c r="M54" s="5"/>
      <c r="AB54" s="17"/>
    </row>
    <row r="55" spans="1:28" x14ac:dyDescent="0.35">
      <c r="A55" s="46">
        <v>1998</v>
      </c>
      <c r="B55" s="16">
        <v>8.3288646160000006</v>
      </c>
      <c r="C55" s="16">
        <v>119.425962398</v>
      </c>
      <c r="D55" s="16">
        <v>959.03784579800003</v>
      </c>
      <c r="E55" s="16">
        <v>2521.9192134240002</v>
      </c>
      <c r="G55"/>
      <c r="M55" s="5"/>
      <c r="AB55" s="17"/>
    </row>
    <row r="56" spans="1:28" x14ac:dyDescent="0.35">
      <c r="A56" s="46">
        <v>1999</v>
      </c>
      <c r="B56" s="16">
        <v>7.5578233709999996</v>
      </c>
      <c r="C56" s="16">
        <v>126.033788176</v>
      </c>
      <c r="D56" s="16">
        <v>968.12438602999998</v>
      </c>
      <c r="E56" s="16">
        <v>2493.0774101480001</v>
      </c>
      <c r="M56" s="5"/>
      <c r="AB56" s="17"/>
    </row>
    <row r="57" spans="1:28" x14ac:dyDescent="0.35">
      <c r="A57" s="46">
        <v>2000</v>
      </c>
      <c r="B57" s="16">
        <v>7.8679853770000001</v>
      </c>
      <c r="C57" s="16">
        <v>117.31534966300001</v>
      </c>
      <c r="D57" s="16">
        <v>952.98797540800001</v>
      </c>
      <c r="E57" s="16">
        <v>2591.8042945279999</v>
      </c>
      <c r="M57" s="5"/>
      <c r="AB57" s="17"/>
    </row>
    <row r="58" spans="1:28" x14ac:dyDescent="0.35">
      <c r="A58" s="46">
        <v>2001</v>
      </c>
      <c r="B58" s="16">
        <v>6.7594590180000003</v>
      </c>
      <c r="C58" s="16">
        <v>121.487941538</v>
      </c>
      <c r="D58" s="16">
        <v>940.10047899100005</v>
      </c>
      <c r="E58" s="16">
        <v>2571.3080168780002</v>
      </c>
      <c r="M58" s="5"/>
      <c r="AB58" s="17"/>
    </row>
    <row r="59" spans="1:28" x14ac:dyDescent="0.35">
      <c r="A59" s="46">
        <v>2002</v>
      </c>
      <c r="B59" s="16">
        <v>6.4616294280000002</v>
      </c>
      <c r="C59" s="16">
        <v>114.306515768</v>
      </c>
      <c r="D59" s="16">
        <v>935.41386580100004</v>
      </c>
      <c r="E59" s="16">
        <v>2538.3084813750002</v>
      </c>
      <c r="M59" s="5"/>
      <c r="AB59" s="17"/>
    </row>
    <row r="60" spans="1:28" x14ac:dyDescent="0.35">
      <c r="A60" s="46">
        <v>2003</v>
      </c>
      <c r="B60" s="16">
        <v>6.9171134710000004</v>
      </c>
      <c r="C60" s="16">
        <v>114.77583991500001</v>
      </c>
      <c r="D60" s="16">
        <v>897.27207067100005</v>
      </c>
      <c r="E60" s="16">
        <v>2514.3678160919999</v>
      </c>
      <c r="M60" s="5"/>
      <c r="AB60" s="17"/>
    </row>
    <row r="61" spans="1:28" x14ac:dyDescent="0.35">
      <c r="A61" s="46">
        <v>2009</v>
      </c>
      <c r="B61" s="16">
        <v>5.7581971090000001</v>
      </c>
      <c r="C61" s="16">
        <v>107.99992741200001</v>
      </c>
      <c r="D61" s="16">
        <v>756.49724598800003</v>
      </c>
      <c r="E61" s="16">
        <v>2364.2771361549999</v>
      </c>
      <c r="M61" s="5"/>
      <c r="AB61" s="17"/>
    </row>
    <row r="62" spans="1:28" x14ac:dyDescent="0.35">
      <c r="A62" s="46">
        <v>2010</v>
      </c>
      <c r="B62" s="16">
        <v>6.6431045920000003</v>
      </c>
      <c r="C62" s="16">
        <v>103.68517168299999</v>
      </c>
      <c r="D62" s="16">
        <v>732.69513241100003</v>
      </c>
      <c r="E62" s="16">
        <v>2366.689211676</v>
      </c>
      <c r="M62" s="5"/>
      <c r="AB62" s="17"/>
    </row>
    <row r="63" spans="1:28" x14ac:dyDescent="0.35">
      <c r="A63" s="46">
        <v>2011</v>
      </c>
      <c r="B63" s="16">
        <v>6.0909195140000003</v>
      </c>
      <c r="C63" s="16">
        <v>106.096616469</v>
      </c>
      <c r="D63" s="16">
        <v>721.91456670800005</v>
      </c>
      <c r="E63" s="16">
        <v>2359.1337322680001</v>
      </c>
      <c r="M63" s="5"/>
      <c r="AB63" s="17"/>
    </row>
    <row r="64" spans="1:28" x14ac:dyDescent="0.35">
      <c r="A64" s="46">
        <v>2013</v>
      </c>
      <c r="B64" s="16">
        <v>4.966928534</v>
      </c>
      <c r="C64" s="16">
        <v>104.06975827399999</v>
      </c>
      <c r="D64" s="16">
        <v>681.334855608</v>
      </c>
      <c r="E64" s="16">
        <v>2307.2543530859998</v>
      </c>
      <c r="M64" s="5"/>
      <c r="AB64" s="17"/>
    </row>
    <row r="65" spans="1:28" x14ac:dyDescent="0.35">
      <c r="A65" s="46">
        <v>2014</v>
      </c>
      <c r="B65" s="16">
        <v>5.0933616129999999</v>
      </c>
      <c r="C65" s="16">
        <v>102.55438362700001</v>
      </c>
      <c r="D65" s="16">
        <v>672.32837933500002</v>
      </c>
      <c r="E65" s="16">
        <v>2329.7169876349999</v>
      </c>
      <c r="M65" s="5"/>
      <c r="AB65" s="17"/>
    </row>
    <row r="66" spans="1:28" x14ac:dyDescent="0.35">
      <c r="A66" s="46">
        <v>2015</v>
      </c>
      <c r="B66" s="16">
        <v>5.549814874</v>
      </c>
      <c r="C66" s="16">
        <v>97.888521587</v>
      </c>
      <c r="D66" s="16">
        <v>651.54662625200001</v>
      </c>
      <c r="E66" s="16">
        <v>2241.0911279000002</v>
      </c>
      <c r="I66" s="18"/>
      <c r="M66" s="5"/>
      <c r="AB66" s="17"/>
    </row>
    <row r="67" spans="1:28" x14ac:dyDescent="0.35">
      <c r="A67" s="46">
        <v>2017</v>
      </c>
      <c r="B67" s="16">
        <v>5.9303170639999996</v>
      </c>
      <c r="C67" s="16">
        <v>95.477702481999998</v>
      </c>
      <c r="D67" s="16">
        <v>642.54423111000006</v>
      </c>
      <c r="E67" s="16">
        <v>2207.8715420190001</v>
      </c>
      <c r="I67" s="18"/>
      <c r="M67" s="5"/>
      <c r="AB67" s="17"/>
    </row>
    <row r="68" spans="1:28" x14ac:dyDescent="0.35">
      <c r="A68" s="46">
        <v>2018</v>
      </c>
      <c r="B68" s="16">
        <v>5.3213777860000002</v>
      </c>
      <c r="C68" s="16">
        <v>92.848925746000006</v>
      </c>
      <c r="D68" s="16">
        <v>639.82762373100002</v>
      </c>
      <c r="E68" s="16">
        <v>2195.1199897060001</v>
      </c>
      <c r="M68" s="5"/>
      <c r="AB68" s="17"/>
    </row>
    <row r="69" spans="1:28" ht="15" customHeight="1" x14ac:dyDescent="0.35">
      <c r="A69" s="46">
        <v>2019</v>
      </c>
      <c r="B69" s="16">
        <v>5.9772993630000002</v>
      </c>
      <c r="C69" s="16">
        <v>91.527903023999997</v>
      </c>
      <c r="D69" s="16">
        <v>613.51986370500003</v>
      </c>
      <c r="E69" s="16">
        <v>2184.6195641630002</v>
      </c>
      <c r="M69" s="5"/>
      <c r="AB69" s="17"/>
    </row>
    <row r="70" spans="1:28" x14ac:dyDescent="0.35">
      <c r="A70" s="46">
        <v>2020</v>
      </c>
      <c r="B70" s="16">
        <v>5.225728578</v>
      </c>
      <c r="C70" s="16">
        <v>85.868331737999995</v>
      </c>
      <c r="D70" s="16">
        <v>601.71333607500003</v>
      </c>
      <c r="E70" s="16">
        <v>2124.7076694010002</v>
      </c>
      <c r="M70" s="5"/>
      <c r="AB70" s="17"/>
    </row>
    <row r="71" spans="1:28" x14ac:dyDescent="0.35">
      <c r="A71" s="18"/>
      <c r="G71" s="18"/>
      <c r="H71" s="18"/>
      <c r="I71" s="18"/>
      <c r="M71" s="5"/>
      <c r="AB71" s="17"/>
    </row>
    <row r="72" spans="1:28" x14ac:dyDescent="0.35">
      <c r="A72" s="47" t="s">
        <v>165</v>
      </c>
      <c r="B72" s="18"/>
      <c r="C72" s="18"/>
      <c r="D72" s="18"/>
      <c r="E72" s="18"/>
      <c r="F72" s="18"/>
      <c r="G72" s="18"/>
      <c r="H72" s="18"/>
      <c r="I72" s="18"/>
      <c r="M72" s="5"/>
      <c r="AB72" s="17"/>
    </row>
    <row r="73" spans="1:28" ht="31.5" customHeight="1" x14ac:dyDescent="0.35">
      <c r="A73" s="65" t="s">
        <v>111</v>
      </c>
      <c r="B73" s="69" t="s">
        <v>742</v>
      </c>
      <c r="C73" s="69" t="s">
        <v>743</v>
      </c>
      <c r="D73" s="69" t="s">
        <v>744</v>
      </c>
      <c r="E73" s="69" t="s">
        <v>745</v>
      </c>
      <c r="G73" s="74" t="str">
        <f>G4</f>
        <v>Age group</v>
      </c>
      <c r="H73" s="74" t="str">
        <f>H4</f>
        <v>Period</v>
      </c>
      <c r="I73" s="74" t="str">
        <f>I4</f>
        <v>APC</v>
      </c>
      <c r="M73" s="5"/>
      <c r="AB73" s="17"/>
    </row>
    <row r="74" spans="1:28" x14ac:dyDescent="0.35">
      <c r="A74" s="46">
        <v>1986</v>
      </c>
      <c r="B74" s="16">
        <v>9.5404533960000002</v>
      </c>
      <c r="C74" s="16">
        <v>168.77478972200001</v>
      </c>
      <c r="D74" s="16">
        <v>618.61377206500003</v>
      </c>
      <c r="E74" s="16">
        <v>1258.6631536739999</v>
      </c>
      <c r="G74" s="1" t="s">
        <v>235</v>
      </c>
      <c r="H74" s="24" t="s">
        <v>750</v>
      </c>
      <c r="I74" s="72" t="s">
        <v>325</v>
      </c>
      <c r="M74" s="5"/>
      <c r="AB74" s="17"/>
    </row>
    <row r="75" spans="1:28" x14ac:dyDescent="0.35">
      <c r="A75" s="46">
        <v>1987</v>
      </c>
      <c r="B75" s="16">
        <v>8.986355885</v>
      </c>
      <c r="C75" s="16">
        <v>166.44124767</v>
      </c>
      <c r="D75" s="16">
        <v>627.43345704599994</v>
      </c>
      <c r="E75" s="16">
        <v>1292.635685537</v>
      </c>
      <c r="G75" s="1" t="s">
        <v>235</v>
      </c>
      <c r="H75" s="24" t="s">
        <v>755</v>
      </c>
      <c r="I75" s="72" t="s">
        <v>326</v>
      </c>
      <c r="M75" s="5"/>
      <c r="AB75" s="17"/>
    </row>
    <row r="76" spans="1:28" x14ac:dyDescent="0.35">
      <c r="A76" s="46">
        <v>1988</v>
      </c>
      <c r="B76" s="16">
        <v>10.267035662</v>
      </c>
      <c r="C76" s="16">
        <v>156.20595153900001</v>
      </c>
      <c r="D76" s="16">
        <v>641.70915108899999</v>
      </c>
      <c r="E76" s="16">
        <v>1287.593548087</v>
      </c>
      <c r="G76" s="1" t="s">
        <v>235</v>
      </c>
      <c r="H76" s="24" t="s">
        <v>756</v>
      </c>
      <c r="I76" s="72" t="s">
        <v>327</v>
      </c>
      <c r="M76" s="5"/>
      <c r="AB76" s="17"/>
    </row>
    <row r="77" spans="1:28" x14ac:dyDescent="0.35">
      <c r="A77" s="46">
        <v>1989</v>
      </c>
      <c r="B77" s="16">
        <v>9.8203680250000005</v>
      </c>
      <c r="C77" s="16">
        <v>156.340402431</v>
      </c>
      <c r="D77" s="16">
        <v>624.19737818099998</v>
      </c>
      <c r="E77" s="16">
        <v>1326.770674607</v>
      </c>
      <c r="G77" s="1" t="s">
        <v>235</v>
      </c>
      <c r="H77" s="24" t="s">
        <v>757</v>
      </c>
      <c r="I77" s="72" t="s">
        <v>328</v>
      </c>
      <c r="M77" s="5"/>
      <c r="AB77" s="17"/>
    </row>
    <row r="78" spans="1:28" x14ac:dyDescent="0.35">
      <c r="A78" s="46">
        <v>1990</v>
      </c>
      <c r="B78" s="16">
        <v>9.1348181390000001</v>
      </c>
      <c r="C78" s="16">
        <v>146.28240038300001</v>
      </c>
      <c r="D78" s="16">
        <v>618.298287147</v>
      </c>
      <c r="E78" s="16">
        <v>1295.970899226</v>
      </c>
      <c r="G78" s="1" t="s">
        <v>236</v>
      </c>
      <c r="H78" s="24" t="s">
        <v>758</v>
      </c>
      <c r="I78" s="72" t="s">
        <v>329</v>
      </c>
      <c r="M78" s="5"/>
      <c r="AB78" s="17"/>
    </row>
    <row r="79" spans="1:28" x14ac:dyDescent="0.35">
      <c r="A79" s="46">
        <v>1991</v>
      </c>
      <c r="B79" s="16">
        <v>8.3243417730000004</v>
      </c>
      <c r="C79" s="16">
        <v>141.943328622</v>
      </c>
      <c r="D79" s="16">
        <v>639.98393193000004</v>
      </c>
      <c r="E79" s="16">
        <v>1345.0635152269999</v>
      </c>
      <c r="G79" s="1" t="s">
        <v>236</v>
      </c>
      <c r="H79" s="24" t="s">
        <v>759</v>
      </c>
      <c r="I79" s="72" t="s">
        <v>265</v>
      </c>
      <c r="M79" s="5"/>
      <c r="AB79" s="17"/>
    </row>
    <row r="80" spans="1:28" x14ac:dyDescent="0.35">
      <c r="A80" s="46">
        <v>1992</v>
      </c>
      <c r="B80" s="16">
        <v>9.6097254200000002</v>
      </c>
      <c r="C80" s="16">
        <v>142.41954806300001</v>
      </c>
      <c r="D80" s="16">
        <v>637.22343311300006</v>
      </c>
      <c r="E80" s="16">
        <v>1267.046375402</v>
      </c>
      <c r="G80" s="1" t="s">
        <v>237</v>
      </c>
      <c r="H80" s="24" t="s">
        <v>760</v>
      </c>
      <c r="I80" s="72" t="s">
        <v>284</v>
      </c>
      <c r="M80" s="5"/>
      <c r="AB80" s="17"/>
    </row>
    <row r="81" spans="1:28" x14ac:dyDescent="0.35">
      <c r="A81" s="46">
        <v>1993</v>
      </c>
      <c r="B81" s="16">
        <v>9.3683941819999994</v>
      </c>
      <c r="C81" s="16">
        <v>139.22935483500001</v>
      </c>
      <c r="D81" s="16">
        <v>654.76077748099999</v>
      </c>
      <c r="E81" s="16">
        <v>1325.2513504139999</v>
      </c>
      <c r="G81" s="1" t="s">
        <v>237</v>
      </c>
      <c r="H81" s="24" t="s">
        <v>761</v>
      </c>
      <c r="I81" s="72" t="s">
        <v>330</v>
      </c>
      <c r="M81" s="5"/>
      <c r="AB81" s="17"/>
    </row>
    <row r="82" spans="1:28" x14ac:dyDescent="0.35">
      <c r="A82" s="46">
        <v>1994</v>
      </c>
      <c r="B82" s="16">
        <v>8.2692725730000003</v>
      </c>
      <c r="C82" s="16">
        <v>141.405721234</v>
      </c>
      <c r="D82" s="16">
        <v>655.70330736799997</v>
      </c>
      <c r="E82" s="16">
        <v>1362.7033087259999</v>
      </c>
      <c r="G82" s="1" t="s">
        <v>237</v>
      </c>
      <c r="H82" s="24" t="s">
        <v>762</v>
      </c>
      <c r="I82" s="72" t="s">
        <v>321</v>
      </c>
      <c r="M82" s="5"/>
      <c r="AB82" s="17"/>
    </row>
    <row r="83" spans="1:28" x14ac:dyDescent="0.35">
      <c r="A83" s="46">
        <v>1995</v>
      </c>
      <c r="B83" s="16">
        <v>8.9949852959999994</v>
      </c>
      <c r="C83" s="16">
        <v>137.38162012800001</v>
      </c>
      <c r="D83" s="16">
        <v>649.20544912499997</v>
      </c>
      <c r="E83" s="16">
        <v>1397.025687247</v>
      </c>
      <c r="G83" s="1" t="s">
        <v>238</v>
      </c>
      <c r="H83" s="24" t="s">
        <v>750</v>
      </c>
      <c r="I83" s="72" t="s">
        <v>331</v>
      </c>
      <c r="M83" s="5"/>
      <c r="AB83" s="17"/>
    </row>
    <row r="84" spans="1:28" x14ac:dyDescent="0.35">
      <c r="A84" s="46">
        <v>1996</v>
      </c>
      <c r="B84" s="16">
        <v>9.0974092639999995</v>
      </c>
      <c r="C84" s="16">
        <v>136.83462109000001</v>
      </c>
      <c r="D84" s="16">
        <v>655.33243859000004</v>
      </c>
      <c r="E84" s="16">
        <v>1361.2362048959999</v>
      </c>
      <c r="G84" s="1" t="s">
        <v>238</v>
      </c>
      <c r="H84" s="24" t="s">
        <v>763</v>
      </c>
      <c r="I84" s="72" t="s">
        <v>319</v>
      </c>
      <c r="M84" s="5"/>
      <c r="AB84" s="17"/>
    </row>
    <row r="85" spans="1:28" x14ac:dyDescent="0.35">
      <c r="A85" s="46">
        <v>1997</v>
      </c>
      <c r="B85" s="16">
        <v>8.4318894679999996</v>
      </c>
      <c r="C85" s="16">
        <v>121.620182728</v>
      </c>
      <c r="D85" s="16">
        <v>637.35583976099997</v>
      </c>
      <c r="E85" s="16">
        <v>1355.6330966989999</v>
      </c>
      <c r="M85" s="5"/>
      <c r="AB85" s="17"/>
    </row>
    <row r="86" spans="1:28" x14ac:dyDescent="0.35">
      <c r="A86" s="46">
        <v>1998</v>
      </c>
      <c r="B86" s="16">
        <v>8.6327199960000005</v>
      </c>
      <c r="C86" s="16">
        <v>127.49675572300001</v>
      </c>
      <c r="D86" s="16">
        <v>639.39650651500006</v>
      </c>
      <c r="E86" s="16">
        <v>1369.146589962</v>
      </c>
      <c r="M86" s="5"/>
      <c r="AB86" s="17"/>
    </row>
    <row r="87" spans="1:28" x14ac:dyDescent="0.35">
      <c r="A87" s="46">
        <v>1999</v>
      </c>
      <c r="B87" s="16">
        <v>8.6505002560000008</v>
      </c>
      <c r="C87" s="16">
        <v>124.728048771</v>
      </c>
      <c r="D87" s="16">
        <v>646.75585903000001</v>
      </c>
      <c r="E87" s="16">
        <v>1442.7647038959999</v>
      </c>
      <c r="M87" s="5"/>
      <c r="AB87" s="17"/>
    </row>
    <row r="88" spans="1:28" x14ac:dyDescent="0.35">
      <c r="A88" s="46">
        <v>2000</v>
      </c>
      <c r="B88" s="16">
        <v>8.2640397710000002</v>
      </c>
      <c r="C88" s="16">
        <v>125.71636381899999</v>
      </c>
      <c r="D88" s="16">
        <v>651.98917066399997</v>
      </c>
      <c r="E88" s="16">
        <v>1459.8709235040001</v>
      </c>
      <c r="M88" s="5"/>
      <c r="AB88" s="17"/>
    </row>
    <row r="89" spans="1:28" x14ac:dyDescent="0.35">
      <c r="A89" s="46">
        <v>2001</v>
      </c>
      <c r="B89" s="16">
        <v>8.4730183310000005</v>
      </c>
      <c r="C89" s="16">
        <v>117.900047632</v>
      </c>
      <c r="D89" s="16">
        <v>645.63110699100002</v>
      </c>
      <c r="E89" s="16">
        <v>1511.2703784810001</v>
      </c>
      <c r="M89" s="5"/>
      <c r="AB89" s="17"/>
    </row>
    <row r="90" spans="1:28" x14ac:dyDescent="0.35">
      <c r="A90" s="46">
        <v>2002</v>
      </c>
      <c r="B90" s="16">
        <v>8.0347612989999995</v>
      </c>
      <c r="C90" s="16">
        <v>119.114341577</v>
      </c>
      <c r="D90" s="16">
        <v>642.51332301900004</v>
      </c>
      <c r="E90" s="16">
        <v>1431.1601057810001</v>
      </c>
      <c r="M90" s="5"/>
      <c r="AB90" s="17"/>
    </row>
    <row r="91" spans="1:28" x14ac:dyDescent="0.35">
      <c r="A91" s="46">
        <v>2003</v>
      </c>
      <c r="B91" s="16">
        <v>7.1895412890000001</v>
      </c>
      <c r="C91" s="16">
        <v>119.077416781</v>
      </c>
      <c r="D91" s="16">
        <v>631.12576308200005</v>
      </c>
      <c r="E91" s="16">
        <v>1427.660265796</v>
      </c>
      <c r="M91" s="5"/>
      <c r="AB91" s="17"/>
    </row>
    <row r="92" spans="1:28" x14ac:dyDescent="0.35">
      <c r="A92" s="46">
        <v>2004</v>
      </c>
      <c r="B92" s="16">
        <v>7.8697213389999998</v>
      </c>
      <c r="C92" s="16">
        <v>116.43716612599999</v>
      </c>
      <c r="D92" s="16">
        <v>627.28880804200003</v>
      </c>
      <c r="E92" s="16">
        <v>1424.983850438</v>
      </c>
      <c r="M92" s="5"/>
      <c r="AB92" s="17"/>
    </row>
    <row r="93" spans="1:28" x14ac:dyDescent="0.35">
      <c r="A93" s="46">
        <v>2005</v>
      </c>
      <c r="B93" s="16">
        <v>6.9921763959999996</v>
      </c>
      <c r="C93" s="16">
        <v>116.113051107</v>
      </c>
      <c r="D93" s="16">
        <v>612.22671708500002</v>
      </c>
      <c r="E93" s="16">
        <v>1463.6487536090001</v>
      </c>
      <c r="M93" s="5"/>
      <c r="AB93" s="17"/>
    </row>
    <row r="94" spans="1:28" x14ac:dyDescent="0.35">
      <c r="A94" s="46">
        <v>2006</v>
      </c>
      <c r="B94" s="16">
        <v>6.0446276689999996</v>
      </c>
      <c r="C94" s="16">
        <v>111.066283789</v>
      </c>
      <c r="D94" s="16">
        <v>591.497421315</v>
      </c>
      <c r="E94" s="16">
        <v>1369.81016942</v>
      </c>
      <c r="M94" s="5"/>
      <c r="AB94" s="17"/>
    </row>
    <row r="95" spans="1:28" x14ac:dyDescent="0.35">
      <c r="A95" s="46">
        <v>2007</v>
      </c>
      <c r="B95" s="16">
        <v>6.7124742179999997</v>
      </c>
      <c r="C95" s="16">
        <v>106.957851187</v>
      </c>
      <c r="D95" s="16">
        <v>573.09637113199994</v>
      </c>
      <c r="E95" s="16">
        <v>1456.057710975</v>
      </c>
      <c r="M95" s="5"/>
      <c r="AB95" s="17"/>
    </row>
    <row r="96" spans="1:28" x14ac:dyDescent="0.35">
      <c r="A96" s="46">
        <v>2008</v>
      </c>
      <c r="B96" s="16">
        <v>6.7244380069999998</v>
      </c>
      <c r="C96" s="16">
        <v>110.69294925299999</v>
      </c>
      <c r="D96" s="16">
        <v>567.30162302899998</v>
      </c>
      <c r="E96" s="16">
        <v>1401.393772099</v>
      </c>
      <c r="M96" s="5"/>
    </row>
    <row r="97" spans="1:13" x14ac:dyDescent="0.35">
      <c r="A97" s="46">
        <v>2009</v>
      </c>
      <c r="B97" s="16">
        <v>6.7709761349999997</v>
      </c>
      <c r="C97" s="16">
        <v>106.287097249</v>
      </c>
      <c r="D97" s="16">
        <v>541.56855985200002</v>
      </c>
      <c r="E97" s="16">
        <v>1420.9890031739999</v>
      </c>
      <c r="M97" s="5"/>
    </row>
    <row r="98" spans="1:13" x14ac:dyDescent="0.35">
      <c r="A98" s="46">
        <v>2010</v>
      </c>
      <c r="B98" s="16">
        <v>6.9556781169999997</v>
      </c>
      <c r="C98" s="16">
        <v>108.889102397</v>
      </c>
      <c r="D98" s="16">
        <v>533.92334170200002</v>
      </c>
      <c r="E98" s="16">
        <v>1430.340440511</v>
      </c>
      <c r="M98" s="5"/>
    </row>
    <row r="99" spans="1:13" x14ac:dyDescent="0.35">
      <c r="A99" s="46">
        <v>2011</v>
      </c>
      <c r="B99" s="16">
        <v>6.1844448840000004</v>
      </c>
      <c r="C99" s="16">
        <v>105.367327957</v>
      </c>
      <c r="D99" s="16">
        <v>527.78850036599999</v>
      </c>
      <c r="E99" s="16">
        <v>1442.3179957570001</v>
      </c>
      <c r="M99" s="5"/>
    </row>
    <row r="100" spans="1:13" x14ac:dyDescent="0.35">
      <c r="A100" s="46">
        <v>2012</v>
      </c>
      <c r="B100" s="16">
        <v>6.5331121909999998</v>
      </c>
      <c r="C100" s="16">
        <v>110.82377164899999</v>
      </c>
      <c r="D100" s="16">
        <v>510.31245628699997</v>
      </c>
      <c r="E100" s="16">
        <v>1416.917003601</v>
      </c>
      <c r="M100" s="5"/>
    </row>
    <row r="101" spans="1:13" x14ac:dyDescent="0.35">
      <c r="A101" s="46">
        <v>2013</v>
      </c>
      <c r="B101" s="16">
        <v>7.1850915659999997</v>
      </c>
      <c r="C101" s="16">
        <v>99.916028549999993</v>
      </c>
      <c r="D101" s="16">
        <v>516.81483861000004</v>
      </c>
      <c r="E101" s="16">
        <v>1385.8941313810001</v>
      </c>
      <c r="M101" s="5"/>
    </row>
    <row r="102" spans="1:13" x14ac:dyDescent="0.35">
      <c r="A102" s="46">
        <v>2014</v>
      </c>
      <c r="B102" s="16">
        <v>6.6400024999999996</v>
      </c>
      <c r="C102" s="16">
        <v>106.42404714</v>
      </c>
      <c r="D102" s="16">
        <v>488.49835540999999</v>
      </c>
      <c r="E102" s="16">
        <v>1399.2287851210001</v>
      </c>
      <c r="M102" s="5"/>
    </row>
    <row r="103" spans="1:13" x14ac:dyDescent="0.35">
      <c r="A103" s="46">
        <v>2015</v>
      </c>
      <c r="B103" s="16">
        <v>7.6396721559999996</v>
      </c>
      <c r="C103" s="16">
        <v>103.860429177</v>
      </c>
      <c r="D103" s="16">
        <v>495.61035288800002</v>
      </c>
      <c r="E103" s="16">
        <v>1391.1935438200001</v>
      </c>
      <c r="M103" s="5"/>
    </row>
    <row r="104" spans="1:13" x14ac:dyDescent="0.35">
      <c r="A104" s="46">
        <v>2016</v>
      </c>
      <c r="B104" s="16">
        <v>6.6477469210000004</v>
      </c>
      <c r="C104" s="16">
        <v>101.941844652</v>
      </c>
      <c r="D104" s="16">
        <v>498.04189624499998</v>
      </c>
      <c r="E104" s="16">
        <v>1408.2087318920001</v>
      </c>
      <c r="M104" s="5"/>
    </row>
    <row r="105" spans="1:13" x14ac:dyDescent="0.35">
      <c r="A105" s="46">
        <v>2017</v>
      </c>
      <c r="B105" s="16">
        <v>5.7728915030000003</v>
      </c>
      <c r="C105" s="16">
        <v>97.511576683000001</v>
      </c>
      <c r="D105" s="16">
        <v>478.68978513600001</v>
      </c>
      <c r="E105" s="16">
        <v>1421.9437574819999</v>
      </c>
      <c r="M105" s="5"/>
    </row>
    <row r="106" spans="1:13" x14ac:dyDescent="0.35">
      <c r="A106" s="46">
        <v>2018</v>
      </c>
      <c r="B106" s="16">
        <v>6.884169794</v>
      </c>
      <c r="C106" s="16">
        <v>96.063890014999998</v>
      </c>
      <c r="D106" s="16">
        <v>470.15203224599998</v>
      </c>
      <c r="E106" s="16">
        <v>1376.4738432730001</v>
      </c>
      <c r="M106" s="5"/>
    </row>
    <row r="107" spans="1:13" x14ac:dyDescent="0.35">
      <c r="A107" s="46">
        <v>2019</v>
      </c>
      <c r="B107" s="16">
        <v>5.7743388380000003</v>
      </c>
      <c r="C107" s="16">
        <v>92.498288278999993</v>
      </c>
      <c r="D107" s="16">
        <v>446.92722228999997</v>
      </c>
      <c r="E107" s="16">
        <v>1326.8701581299999</v>
      </c>
      <c r="M107" s="5"/>
    </row>
    <row r="108" spans="1:13" x14ac:dyDescent="0.35">
      <c r="A108" s="46">
        <v>2020</v>
      </c>
      <c r="B108" s="16">
        <v>5.932113567</v>
      </c>
      <c r="C108" s="16">
        <v>94.539272390999997</v>
      </c>
      <c r="D108" s="16">
        <v>456.09448518200003</v>
      </c>
      <c r="E108" s="16">
        <v>1326.7704854430001</v>
      </c>
      <c r="M108" s="5"/>
    </row>
    <row r="109" spans="1:13" x14ac:dyDescent="0.35">
      <c r="A109" s="6" t="s">
        <v>229</v>
      </c>
    </row>
    <row r="110" spans="1:13" x14ac:dyDescent="0.35">
      <c r="A110" s="13" t="s">
        <v>741</v>
      </c>
    </row>
    <row r="111" spans="1:13" x14ac:dyDescent="0.35">
      <c r="A111" s="13" t="s">
        <v>655</v>
      </c>
    </row>
    <row r="112" spans="1:13" x14ac:dyDescent="0.35">
      <c r="A112" s="56" t="s">
        <v>617</v>
      </c>
    </row>
    <row r="113" spans="1:1" x14ac:dyDescent="0.35">
      <c r="A113" s="56" t="s">
        <v>618</v>
      </c>
    </row>
    <row r="114" spans="1:1" x14ac:dyDescent="0.35">
      <c r="A114" s="63" t="s">
        <v>643</v>
      </c>
    </row>
    <row r="115" spans="1:1" x14ac:dyDescent="0.35">
      <c r="A115" s="56" t="s">
        <v>162</v>
      </c>
    </row>
    <row r="116" spans="1:1" x14ac:dyDescent="0.35">
      <c r="A116" s="56" t="s">
        <v>307</v>
      </c>
    </row>
    <row r="141" spans="1:1" x14ac:dyDescent="0.35">
      <c r="A141" s="15"/>
    </row>
    <row r="142" spans="1:1" x14ac:dyDescent="0.35">
      <c r="A142" s="15"/>
    </row>
    <row r="143" spans="1:1" x14ac:dyDescent="0.35">
      <c r="A143" s="15"/>
    </row>
  </sheetData>
  <phoneticPr fontId="13"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3927-356D-4311-A2CC-D819ECE1FEE7}">
  <sheetPr codeName="Sheet3"/>
  <dimension ref="A1:U45"/>
  <sheetViews>
    <sheetView zoomScale="85" zoomScaleNormal="85" workbookViewId="0"/>
  </sheetViews>
  <sheetFormatPr defaultColWidth="9.1796875" defaultRowHeight="15.5" x14ac:dyDescent="0.35"/>
  <cols>
    <col min="1" max="2" width="10.26953125" style="5" customWidth="1"/>
    <col min="3" max="3" width="17.1796875" style="5" customWidth="1"/>
    <col min="4" max="9" width="9.1796875" style="5"/>
    <col min="10" max="10" width="10.7265625" style="5" bestFit="1" customWidth="1"/>
    <col min="11" max="16384" width="9.1796875" style="5"/>
  </cols>
  <sheetData>
    <row r="1" spans="1:3" x14ac:dyDescent="0.35">
      <c r="A1" s="5" t="s">
        <v>700</v>
      </c>
    </row>
    <row r="3" spans="1:3" ht="62.25" customHeight="1" x14ac:dyDescent="0.35">
      <c r="A3" s="3" t="s">
        <v>72</v>
      </c>
      <c r="B3" s="3" t="s">
        <v>74</v>
      </c>
      <c r="C3" s="3" t="s">
        <v>88</v>
      </c>
    </row>
    <row r="4" spans="1:3" x14ac:dyDescent="0.35">
      <c r="A4" s="2">
        <v>2020</v>
      </c>
      <c r="B4" s="2" t="s">
        <v>76</v>
      </c>
      <c r="C4" s="16">
        <v>4.9000000000000004</v>
      </c>
    </row>
    <row r="5" spans="1:3" x14ac:dyDescent="0.35">
      <c r="A5" s="2">
        <v>2020</v>
      </c>
      <c r="B5" s="2" t="s">
        <v>77</v>
      </c>
      <c r="C5" s="16">
        <v>4.7</v>
      </c>
    </row>
    <row r="6" spans="1:3" x14ac:dyDescent="0.35">
      <c r="A6" s="2">
        <v>2020</v>
      </c>
      <c r="B6" s="2" t="s">
        <v>78</v>
      </c>
      <c r="C6" s="16">
        <v>-6</v>
      </c>
    </row>
    <row r="7" spans="1:3" x14ac:dyDescent="0.35">
      <c r="A7" s="2">
        <v>2020</v>
      </c>
      <c r="B7" s="2" t="s">
        <v>79</v>
      </c>
      <c r="C7" s="16">
        <v>-36</v>
      </c>
    </row>
    <row r="8" spans="1:3" x14ac:dyDescent="0.35">
      <c r="A8" s="2">
        <v>2020</v>
      </c>
      <c r="B8" s="2" t="s">
        <v>80</v>
      </c>
      <c r="C8" s="16">
        <v>-34</v>
      </c>
    </row>
    <row r="9" spans="1:3" x14ac:dyDescent="0.35">
      <c r="A9" s="2">
        <v>2020</v>
      </c>
      <c r="B9" s="2" t="s">
        <v>81</v>
      </c>
      <c r="C9" s="16">
        <v>-7.3999999999999995</v>
      </c>
    </row>
    <row r="10" spans="1:3" x14ac:dyDescent="0.35">
      <c r="A10" s="2">
        <v>2020</v>
      </c>
      <c r="B10" s="2" t="s">
        <v>82</v>
      </c>
      <c r="C10" s="16">
        <v>-7.1999999999999993</v>
      </c>
    </row>
    <row r="11" spans="1:3" x14ac:dyDescent="0.35">
      <c r="A11" s="2">
        <v>2020</v>
      </c>
      <c r="B11" s="2" t="s">
        <v>83</v>
      </c>
      <c r="C11" s="16">
        <v>-3.3000000000000003</v>
      </c>
    </row>
    <row r="12" spans="1:3" x14ac:dyDescent="0.35">
      <c r="A12" s="2">
        <v>2020</v>
      </c>
      <c r="B12" s="2" t="s">
        <v>84</v>
      </c>
      <c r="C12" s="16">
        <v>0.6</v>
      </c>
    </row>
    <row r="13" spans="1:3" x14ac:dyDescent="0.35">
      <c r="A13" s="2">
        <v>2020</v>
      </c>
      <c r="B13" s="2" t="s">
        <v>85</v>
      </c>
      <c r="C13" s="16">
        <v>-6.9</v>
      </c>
    </row>
    <row r="14" spans="1:3" x14ac:dyDescent="0.35">
      <c r="A14" s="2">
        <v>2020</v>
      </c>
      <c r="B14" s="2" t="s">
        <v>86</v>
      </c>
      <c r="C14" s="16">
        <v>0.89999999999999991</v>
      </c>
    </row>
    <row r="15" spans="1:3" x14ac:dyDescent="0.35">
      <c r="A15" s="2">
        <v>2020</v>
      </c>
      <c r="B15" s="2" t="s">
        <v>87</v>
      </c>
      <c r="C15" s="16">
        <v>11</v>
      </c>
    </row>
    <row r="16" spans="1:3" x14ac:dyDescent="0.35">
      <c r="A16" s="2">
        <v>2021</v>
      </c>
      <c r="B16" s="2" t="s">
        <v>76</v>
      </c>
      <c r="C16" s="16">
        <v>-4.5999999999999996</v>
      </c>
    </row>
    <row r="17" spans="1:21" x14ac:dyDescent="0.35">
      <c r="A17" s="2">
        <v>2021</v>
      </c>
      <c r="B17" s="2" t="s">
        <v>77</v>
      </c>
      <c r="C17" s="16">
        <v>0</v>
      </c>
    </row>
    <row r="18" spans="1:21" x14ac:dyDescent="0.35">
      <c r="A18" s="2">
        <v>2021</v>
      </c>
      <c r="B18" s="2" t="s">
        <v>78</v>
      </c>
      <c r="C18" s="16">
        <v>16</v>
      </c>
    </row>
    <row r="19" spans="1:21" x14ac:dyDescent="0.35">
      <c r="A19" s="2">
        <v>2021</v>
      </c>
      <c r="B19" s="2" t="s">
        <v>79</v>
      </c>
      <c r="C19" s="16">
        <v>-4.3</v>
      </c>
    </row>
    <row r="20" spans="1:21" x14ac:dyDescent="0.35">
      <c r="A20" s="2">
        <v>2021</v>
      </c>
      <c r="B20" s="2" t="s">
        <v>80</v>
      </c>
      <c r="C20" s="16">
        <v>-8.1</v>
      </c>
    </row>
    <row r="21" spans="1:21" x14ac:dyDescent="0.35">
      <c r="A21" s="2">
        <v>2021</v>
      </c>
      <c r="B21" s="2" t="s">
        <v>81</v>
      </c>
      <c r="C21" s="16">
        <v>13</v>
      </c>
    </row>
    <row r="22" spans="1:21" ht="15" customHeight="1" x14ac:dyDescent="0.35">
      <c r="A22" s="2">
        <v>2021</v>
      </c>
      <c r="B22" s="2" t="s">
        <v>82</v>
      </c>
      <c r="C22" s="16">
        <v>-2.2999999999999998</v>
      </c>
    </row>
    <row r="23" spans="1:21" x14ac:dyDescent="0.35">
      <c r="A23" s="2">
        <v>2021</v>
      </c>
      <c r="B23" s="2" t="s">
        <v>83</v>
      </c>
      <c r="C23" s="16">
        <v>5.2</v>
      </c>
    </row>
    <row r="24" spans="1:21" x14ac:dyDescent="0.35">
      <c r="A24" s="2">
        <v>2021</v>
      </c>
      <c r="B24" s="2" t="s">
        <v>84</v>
      </c>
      <c r="C24" s="16">
        <v>6.3</v>
      </c>
    </row>
    <row r="25" spans="1:21" ht="15" customHeight="1" x14ac:dyDescent="0.35">
      <c r="A25" s="2">
        <v>2021</v>
      </c>
      <c r="B25" s="2" t="s">
        <v>85</v>
      </c>
      <c r="C25" s="16">
        <v>-4.9000000000000004</v>
      </c>
      <c r="I25" s="32"/>
      <c r="J25" s="32"/>
      <c r="K25" s="32"/>
      <c r="L25" s="32"/>
      <c r="M25" s="32"/>
      <c r="N25" s="32"/>
      <c r="O25" s="32"/>
      <c r="P25" s="32"/>
      <c r="Q25" s="32"/>
      <c r="R25" s="32"/>
      <c r="S25" s="32"/>
      <c r="T25" s="32"/>
      <c r="U25" s="32"/>
    </row>
    <row r="26" spans="1:21" ht="15" customHeight="1" x14ac:dyDescent="0.35">
      <c r="A26" s="2">
        <v>2021</v>
      </c>
      <c r="B26" s="2" t="s">
        <v>86</v>
      </c>
      <c r="C26" s="16">
        <v>6.5</v>
      </c>
      <c r="F26" s="32"/>
      <c r="G26" s="32"/>
      <c r="H26" s="32"/>
      <c r="I26" s="32"/>
      <c r="J26" s="32"/>
      <c r="K26" s="32"/>
      <c r="L26" s="32"/>
      <c r="M26" s="32"/>
      <c r="N26" s="32"/>
      <c r="O26" s="32"/>
      <c r="P26" s="32"/>
      <c r="Q26" s="32"/>
      <c r="R26" s="32"/>
      <c r="S26" s="32"/>
      <c r="T26" s="32"/>
      <c r="U26" s="32"/>
    </row>
    <row r="27" spans="1:21" x14ac:dyDescent="0.35">
      <c r="A27" s="2">
        <v>2021</v>
      </c>
      <c r="B27" s="2" t="s">
        <v>87</v>
      </c>
      <c r="C27" s="16">
        <v>7.7</v>
      </c>
      <c r="F27" s="32"/>
      <c r="G27" s="32"/>
      <c r="H27" s="32"/>
      <c r="I27" s="32"/>
      <c r="J27" s="32"/>
      <c r="K27" s="32"/>
      <c r="L27" s="32"/>
      <c r="M27" s="32"/>
      <c r="N27" s="32"/>
      <c r="O27" s="32"/>
      <c r="P27" s="32"/>
      <c r="Q27" s="32"/>
      <c r="R27" s="32"/>
      <c r="S27" s="32"/>
      <c r="T27" s="32"/>
      <c r="U27" s="32"/>
    </row>
    <row r="28" spans="1:21" x14ac:dyDescent="0.35">
      <c r="A28" s="2">
        <v>2022</v>
      </c>
      <c r="B28" s="2" t="s">
        <v>76</v>
      </c>
      <c r="C28" s="16">
        <v>-0.8</v>
      </c>
      <c r="F28" s="32"/>
      <c r="G28" s="32"/>
      <c r="H28" s="32"/>
      <c r="I28" s="32"/>
      <c r="J28" s="32"/>
      <c r="K28" s="32"/>
      <c r="L28" s="32"/>
      <c r="M28" s="32"/>
      <c r="N28" s="32"/>
      <c r="O28" s="32"/>
      <c r="P28" s="32"/>
      <c r="Q28" s="32"/>
      <c r="R28" s="32"/>
      <c r="S28" s="32"/>
      <c r="T28" s="32"/>
      <c r="U28" s="32"/>
    </row>
    <row r="29" spans="1:21" x14ac:dyDescent="0.35">
      <c r="A29" s="2">
        <v>2022</v>
      </c>
      <c r="B29" s="2" t="s">
        <v>77</v>
      </c>
      <c r="C29" s="16">
        <v>16</v>
      </c>
      <c r="F29" s="32"/>
      <c r="G29" s="32"/>
      <c r="H29" s="32"/>
      <c r="I29" s="32"/>
      <c r="J29" s="32"/>
      <c r="K29" s="32"/>
      <c r="L29" s="32"/>
      <c r="M29" s="32"/>
      <c r="N29" s="32"/>
      <c r="O29" s="32"/>
      <c r="P29" s="32"/>
      <c r="Q29" s="32"/>
      <c r="R29" s="32"/>
      <c r="S29" s="32"/>
      <c r="T29" s="32"/>
      <c r="U29" s="32"/>
    </row>
    <row r="30" spans="1:21" x14ac:dyDescent="0.35">
      <c r="A30" s="2">
        <v>2022</v>
      </c>
      <c r="B30" s="2" t="s">
        <v>78</v>
      </c>
      <c r="C30" s="16">
        <v>27</v>
      </c>
      <c r="F30" s="32"/>
      <c r="G30" s="32"/>
      <c r="H30" s="32"/>
      <c r="I30" s="32"/>
      <c r="J30" s="32"/>
      <c r="K30" s="32"/>
      <c r="L30" s="32"/>
      <c r="M30" s="32"/>
      <c r="N30" s="32"/>
      <c r="O30" s="32"/>
      <c r="P30" s="32"/>
      <c r="Q30" s="32"/>
      <c r="R30" s="32"/>
      <c r="S30" s="32"/>
      <c r="T30" s="32"/>
      <c r="U30" s="32"/>
    </row>
    <row r="31" spans="1:21" x14ac:dyDescent="0.35">
      <c r="A31" s="2">
        <v>2022</v>
      </c>
      <c r="B31" s="2" t="s">
        <v>79</v>
      </c>
      <c r="C31" s="16">
        <v>5.5</v>
      </c>
      <c r="F31" s="32"/>
      <c r="G31" s="32"/>
      <c r="H31" s="32"/>
      <c r="I31" s="32"/>
      <c r="J31" s="32"/>
      <c r="K31" s="32"/>
      <c r="L31" s="32"/>
      <c r="M31" s="32"/>
      <c r="N31" s="32"/>
      <c r="O31" s="32"/>
      <c r="P31" s="32"/>
      <c r="Q31" s="32"/>
      <c r="R31" s="32"/>
      <c r="S31" s="32"/>
      <c r="T31" s="32"/>
      <c r="U31" s="32"/>
    </row>
    <row r="32" spans="1:21" x14ac:dyDescent="0.35">
      <c r="A32" s="2">
        <v>2022</v>
      </c>
      <c r="B32" s="2" t="s">
        <v>80</v>
      </c>
      <c r="C32" s="16">
        <v>7.5</v>
      </c>
      <c r="F32" s="32"/>
      <c r="G32" s="32"/>
      <c r="H32" s="32"/>
      <c r="I32" s="32"/>
      <c r="J32" s="32"/>
      <c r="K32" s="32"/>
      <c r="L32" s="32"/>
      <c r="M32" s="32"/>
      <c r="N32" s="32"/>
      <c r="O32" s="32"/>
      <c r="P32" s="32"/>
      <c r="Q32" s="32"/>
      <c r="R32" s="32"/>
      <c r="S32" s="32"/>
      <c r="T32" s="32"/>
      <c r="U32" s="32"/>
    </row>
    <row r="33" spans="1:21" x14ac:dyDescent="0.35">
      <c r="A33" s="2">
        <v>2022</v>
      </c>
      <c r="B33" s="2" t="s">
        <v>81</v>
      </c>
      <c r="C33" s="16">
        <v>21</v>
      </c>
      <c r="F33" s="32"/>
      <c r="G33" s="32"/>
      <c r="H33" s="32"/>
      <c r="I33" s="32"/>
      <c r="J33" s="32"/>
      <c r="K33" s="32"/>
      <c r="L33" s="32"/>
      <c r="M33" s="32"/>
      <c r="N33" s="32"/>
      <c r="O33" s="32"/>
      <c r="P33" s="32"/>
      <c r="Q33" s="32"/>
      <c r="R33" s="32"/>
      <c r="S33" s="32"/>
      <c r="T33" s="32"/>
      <c r="U33" s="32"/>
    </row>
    <row r="34" spans="1:21" x14ac:dyDescent="0.35">
      <c r="A34" s="2">
        <v>2022</v>
      </c>
      <c r="B34" s="2" t="s">
        <v>82</v>
      </c>
      <c r="C34" s="16">
        <v>-2.4</v>
      </c>
      <c r="F34" s="32"/>
      <c r="G34" s="32"/>
      <c r="H34" s="32"/>
      <c r="I34" s="32"/>
      <c r="J34" s="32"/>
      <c r="K34" s="32"/>
      <c r="L34" s="32"/>
      <c r="M34" s="32"/>
      <c r="N34" s="32"/>
      <c r="O34" s="32"/>
      <c r="P34" s="32"/>
      <c r="Q34" s="32"/>
      <c r="R34" s="32"/>
      <c r="S34" s="32"/>
      <c r="T34" s="32"/>
      <c r="U34" s="32"/>
    </row>
    <row r="35" spans="1:21" x14ac:dyDescent="0.35">
      <c r="A35" s="2">
        <v>2022</v>
      </c>
      <c r="B35" s="2" t="s">
        <v>83</v>
      </c>
      <c r="C35" s="16">
        <v>20</v>
      </c>
      <c r="F35" s="32"/>
      <c r="G35" s="32"/>
      <c r="H35" s="32"/>
      <c r="I35" s="32"/>
      <c r="J35" s="32"/>
      <c r="K35" s="32"/>
      <c r="L35" s="32"/>
      <c r="M35" s="32"/>
      <c r="N35" s="32"/>
      <c r="O35" s="32"/>
      <c r="P35" s="32"/>
      <c r="Q35" s="32"/>
      <c r="R35" s="32"/>
    </row>
    <row r="36" spans="1:21" x14ac:dyDescent="0.35">
      <c r="A36" s="2">
        <v>2022</v>
      </c>
      <c r="B36" s="2" t="s">
        <v>84</v>
      </c>
      <c r="C36" s="16">
        <v>14.000000000000002</v>
      </c>
    </row>
    <row r="37" spans="1:21" x14ac:dyDescent="0.35">
      <c r="A37" s="2">
        <v>2022</v>
      </c>
      <c r="B37" s="2" t="s">
        <v>85</v>
      </c>
      <c r="C37" s="16">
        <v>0.8</v>
      </c>
    </row>
    <row r="38" spans="1:21" x14ac:dyDescent="0.35">
      <c r="A38" s="2">
        <v>2022</v>
      </c>
      <c r="B38" s="2" t="s">
        <v>86</v>
      </c>
      <c r="C38" s="16">
        <v>14.000000000000002</v>
      </c>
    </row>
    <row r="39" spans="1:21" x14ac:dyDescent="0.35">
      <c r="A39" s="2">
        <v>2022</v>
      </c>
      <c r="B39" s="2" t="s">
        <v>87</v>
      </c>
      <c r="C39" s="16">
        <v>10</v>
      </c>
    </row>
    <row r="40" spans="1:21" x14ac:dyDescent="0.35">
      <c r="A40" s="8" t="s">
        <v>144</v>
      </c>
    </row>
    <row r="41" spans="1:21" x14ac:dyDescent="0.35">
      <c r="A41" s="5" t="s">
        <v>559</v>
      </c>
    </row>
    <row r="42" spans="1:21" x14ac:dyDescent="0.35">
      <c r="A42" s="88" t="s">
        <v>561</v>
      </c>
    </row>
    <row r="43" spans="1:21" ht="15" customHeight="1" x14ac:dyDescent="0.35">
      <c r="A43" s="5" t="s">
        <v>671</v>
      </c>
    </row>
    <row r="44" spans="1:21" x14ac:dyDescent="0.35">
      <c r="A44" s="5" t="s">
        <v>701</v>
      </c>
    </row>
    <row r="45" spans="1:21" x14ac:dyDescent="0.35">
      <c r="F45" s="149"/>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3229-33F0-4BFE-9C4F-5B2E2E5C4ED7}">
  <sheetPr codeName="Sheet30"/>
  <dimension ref="A1:AJ45"/>
  <sheetViews>
    <sheetView zoomScale="85" zoomScaleNormal="85" workbookViewId="0"/>
  </sheetViews>
  <sheetFormatPr defaultColWidth="9.1796875" defaultRowHeight="15.5" x14ac:dyDescent="0.35"/>
  <cols>
    <col min="1" max="1" width="17.54296875" style="5" customWidth="1"/>
    <col min="2" max="16" width="12.1796875" style="5" customWidth="1"/>
    <col min="17" max="31" width="10.26953125" style="5" customWidth="1"/>
    <col min="32" max="16384" width="9.1796875" style="5"/>
  </cols>
  <sheetData>
    <row r="1" spans="1:36" x14ac:dyDescent="0.35">
      <c r="A1" s="5" t="s">
        <v>638</v>
      </c>
    </row>
    <row r="3" spans="1:36" ht="42" customHeight="1" x14ac:dyDescent="0.35">
      <c r="A3" s="83" t="s">
        <v>619</v>
      </c>
      <c r="B3" s="83" t="s">
        <v>620</v>
      </c>
      <c r="C3" s="83" t="s">
        <v>621</v>
      </c>
      <c r="D3" s="83" t="s">
        <v>622</v>
      </c>
      <c r="E3" s="83" t="s">
        <v>623</v>
      </c>
      <c r="F3" s="83" t="s">
        <v>624</v>
      </c>
      <c r="G3" s="83" t="s">
        <v>625</v>
      </c>
      <c r="H3" s="83" t="s">
        <v>626</v>
      </c>
      <c r="I3" s="83" t="s">
        <v>627</v>
      </c>
      <c r="J3" s="83" t="s">
        <v>628</v>
      </c>
      <c r="K3" s="83" t="s">
        <v>629</v>
      </c>
      <c r="L3" s="83" t="s">
        <v>630</v>
      </c>
      <c r="M3" s="83" t="s">
        <v>631</v>
      </c>
      <c r="N3" s="83" t="s">
        <v>632</v>
      </c>
      <c r="O3" s="84" t="s">
        <v>633</v>
      </c>
      <c r="P3" s="84" t="s">
        <v>634</v>
      </c>
      <c r="Q3" s="85"/>
      <c r="R3" s="85"/>
      <c r="S3" s="85"/>
      <c r="T3" s="85"/>
      <c r="U3" s="85"/>
      <c r="V3" s="85"/>
      <c r="W3" s="29"/>
      <c r="X3" s="85"/>
      <c r="Y3" s="85"/>
      <c r="Z3" s="85"/>
      <c r="AA3" s="85"/>
      <c r="AB3" s="85"/>
      <c r="AC3" s="85"/>
      <c r="AD3" s="29"/>
      <c r="AE3" s="85"/>
      <c r="AF3" s="85"/>
      <c r="AG3" s="85"/>
      <c r="AH3" s="85"/>
      <c r="AI3" s="85"/>
      <c r="AJ3" s="85"/>
    </row>
    <row r="4" spans="1:36" x14ac:dyDescent="0.35">
      <c r="A4" s="2" t="s">
        <v>332</v>
      </c>
      <c r="B4" s="16">
        <v>50.6</v>
      </c>
      <c r="C4" s="16">
        <v>50.4</v>
      </c>
      <c r="D4" s="16">
        <v>50.9</v>
      </c>
      <c r="E4" s="16">
        <v>75.400000000000006</v>
      </c>
      <c r="F4" s="16">
        <v>74.599999999999994</v>
      </c>
      <c r="G4" s="16">
        <v>76.099999999999994</v>
      </c>
      <c r="H4" s="16">
        <v>57.4</v>
      </c>
      <c r="I4" s="16">
        <v>56.9</v>
      </c>
      <c r="J4" s="16">
        <v>57.8</v>
      </c>
      <c r="K4" s="16">
        <v>48.6</v>
      </c>
      <c r="L4" s="16">
        <v>48.3</v>
      </c>
      <c r="M4" s="16">
        <v>49</v>
      </c>
      <c r="N4" s="16">
        <v>41.1</v>
      </c>
      <c r="O4" s="16">
        <v>40.200000000000003</v>
      </c>
      <c r="P4" s="16">
        <v>42.1</v>
      </c>
    </row>
    <row r="5" spans="1:36" x14ac:dyDescent="0.35">
      <c r="A5" s="2" t="s">
        <v>280</v>
      </c>
      <c r="B5" s="16">
        <v>55.1</v>
      </c>
      <c r="C5" s="16">
        <v>54.800000000000004</v>
      </c>
      <c r="D5" s="16">
        <v>55.400000000000006</v>
      </c>
      <c r="E5" s="16">
        <v>76.3</v>
      </c>
      <c r="F5" s="16">
        <v>75.599999999999994</v>
      </c>
      <c r="G5" s="16">
        <v>77</v>
      </c>
      <c r="H5" s="16">
        <v>62.4</v>
      </c>
      <c r="I5" s="16">
        <v>62</v>
      </c>
      <c r="J5" s="16">
        <v>62.9</v>
      </c>
      <c r="K5" s="16">
        <v>53.9</v>
      </c>
      <c r="L5" s="16">
        <v>53.6</v>
      </c>
      <c r="M5" s="16">
        <v>54.2</v>
      </c>
      <c r="N5" s="16">
        <v>42.8</v>
      </c>
      <c r="O5" s="16">
        <v>41.9</v>
      </c>
      <c r="P5" s="16">
        <v>43.7</v>
      </c>
    </row>
    <row r="6" spans="1:36" x14ac:dyDescent="0.35">
      <c r="A6" s="2" t="s">
        <v>333</v>
      </c>
      <c r="B6" s="16">
        <v>58.599999999999994</v>
      </c>
      <c r="C6" s="16">
        <v>58.4</v>
      </c>
      <c r="D6" s="16">
        <v>58.8</v>
      </c>
      <c r="E6" s="16">
        <v>80.400000000000006</v>
      </c>
      <c r="F6" s="16">
        <v>79.7</v>
      </c>
      <c r="G6" s="16">
        <v>81</v>
      </c>
      <c r="H6" s="16">
        <v>67.5</v>
      </c>
      <c r="I6" s="16">
        <v>67.099999999999994</v>
      </c>
      <c r="J6" s="16">
        <v>67.900000000000006</v>
      </c>
      <c r="K6" s="16">
        <v>57</v>
      </c>
      <c r="L6" s="16">
        <v>56.7</v>
      </c>
      <c r="M6" s="16">
        <v>57.3</v>
      </c>
      <c r="N6" s="16">
        <v>44.5</v>
      </c>
      <c r="O6" s="16">
        <v>43.7</v>
      </c>
      <c r="P6" s="16">
        <v>45.4</v>
      </c>
      <c r="Q6" s="49"/>
      <c r="R6" s="49"/>
      <c r="S6" s="49"/>
      <c r="T6" s="49"/>
      <c r="U6" s="49"/>
      <c r="V6" s="49"/>
      <c r="W6" s="49"/>
      <c r="X6" s="49"/>
      <c r="Y6" s="49"/>
      <c r="Z6" s="49"/>
      <c r="AA6" s="49"/>
      <c r="AB6" s="49"/>
      <c r="AC6" s="49"/>
      <c r="AD6" s="49"/>
      <c r="AE6" s="49"/>
    </row>
    <row r="7" spans="1:36" ht="15" customHeight="1" x14ac:dyDescent="0.35">
      <c r="A7" s="2" t="s">
        <v>334</v>
      </c>
      <c r="B7" s="16">
        <v>61.7</v>
      </c>
      <c r="C7" s="16">
        <v>61.5</v>
      </c>
      <c r="D7" s="16">
        <v>61.9</v>
      </c>
      <c r="E7" s="16">
        <v>84.2</v>
      </c>
      <c r="F7" s="16">
        <v>83.6</v>
      </c>
      <c r="G7" s="16">
        <v>84.7</v>
      </c>
      <c r="H7" s="16">
        <v>72</v>
      </c>
      <c r="I7" s="16">
        <v>71.7</v>
      </c>
      <c r="J7" s="16">
        <v>72.400000000000006</v>
      </c>
      <c r="K7" s="16">
        <v>60.2</v>
      </c>
      <c r="L7" s="16">
        <v>59.9</v>
      </c>
      <c r="M7" s="16">
        <v>60.5</v>
      </c>
      <c r="N7" s="16">
        <v>44.6</v>
      </c>
      <c r="O7" s="16">
        <v>43.9</v>
      </c>
      <c r="P7" s="16">
        <v>45.3</v>
      </c>
    </row>
    <row r="8" spans="1:36" x14ac:dyDescent="0.35">
      <c r="A8" s="2" t="s">
        <v>335</v>
      </c>
      <c r="B8" s="16">
        <v>64.2</v>
      </c>
      <c r="C8" s="16">
        <v>64</v>
      </c>
      <c r="D8" s="16">
        <v>64.400000000000006</v>
      </c>
      <c r="E8" s="16">
        <v>86.5</v>
      </c>
      <c r="F8" s="16">
        <v>86</v>
      </c>
      <c r="G8" s="16">
        <v>87.1</v>
      </c>
      <c r="H8" s="16">
        <v>75</v>
      </c>
      <c r="I8" s="16">
        <v>74.7</v>
      </c>
      <c r="J8" s="16">
        <v>75.3</v>
      </c>
      <c r="K8" s="16">
        <v>63.7</v>
      </c>
      <c r="L8" s="16">
        <v>63.4</v>
      </c>
      <c r="M8" s="16">
        <v>63.9</v>
      </c>
      <c r="N8" s="16">
        <v>44.3</v>
      </c>
      <c r="O8" s="16">
        <v>43.7</v>
      </c>
      <c r="P8" s="16">
        <v>45</v>
      </c>
    </row>
    <row r="9" spans="1:36" x14ac:dyDescent="0.35">
      <c r="A9" s="2" t="s">
        <v>336</v>
      </c>
      <c r="B9" s="16">
        <v>64.400000000000006</v>
      </c>
      <c r="C9" s="16">
        <v>64.2</v>
      </c>
      <c r="D9" s="16">
        <v>64.600000000000009</v>
      </c>
      <c r="E9" s="16">
        <v>88.2</v>
      </c>
      <c r="F9" s="16">
        <v>87.7</v>
      </c>
      <c r="G9" s="16">
        <v>88.7</v>
      </c>
      <c r="H9" s="16">
        <v>76.400000000000006</v>
      </c>
      <c r="I9" s="16">
        <v>76.099999999999994</v>
      </c>
      <c r="J9" s="16">
        <v>76.7</v>
      </c>
      <c r="K9" s="16">
        <v>64</v>
      </c>
      <c r="L9" s="16">
        <v>63.7</v>
      </c>
      <c r="M9" s="16">
        <v>64.2</v>
      </c>
      <c r="N9" s="16">
        <v>43.5</v>
      </c>
      <c r="O9" s="16">
        <v>43</v>
      </c>
      <c r="P9" s="16">
        <v>44.1</v>
      </c>
    </row>
    <row r="10" spans="1:36" x14ac:dyDescent="0.35">
      <c r="A10" s="2" t="s">
        <v>337</v>
      </c>
      <c r="B10" s="16">
        <v>66.3</v>
      </c>
      <c r="C10" s="16">
        <v>66.099999999999994</v>
      </c>
      <c r="D10" s="16">
        <v>66.599999999999994</v>
      </c>
      <c r="E10" s="16">
        <v>88.7</v>
      </c>
      <c r="F10" s="16">
        <v>88</v>
      </c>
      <c r="G10" s="16">
        <v>89.3</v>
      </c>
      <c r="H10" s="16">
        <v>78.7</v>
      </c>
      <c r="I10" s="16">
        <v>78.3</v>
      </c>
      <c r="J10" s="16">
        <v>79.099999999999994</v>
      </c>
      <c r="K10" s="16">
        <v>65.8</v>
      </c>
      <c r="L10" s="16">
        <v>65.400000000000006</v>
      </c>
      <c r="M10" s="16">
        <v>66.099999999999994</v>
      </c>
      <c r="N10" s="16">
        <v>44.9</v>
      </c>
      <c r="O10" s="16">
        <v>44.1</v>
      </c>
      <c r="P10" s="16">
        <v>45.7</v>
      </c>
    </row>
    <row r="11" spans="1:36" x14ac:dyDescent="0.35">
      <c r="A11" s="8" t="s">
        <v>338</v>
      </c>
    </row>
    <row r="12" spans="1:36" x14ac:dyDescent="0.35">
      <c r="A12" s="5" t="s">
        <v>339</v>
      </c>
    </row>
    <row r="13" spans="1:36" x14ac:dyDescent="0.35">
      <c r="A13" s="5" t="s">
        <v>340</v>
      </c>
    </row>
    <row r="14" spans="1:36" x14ac:dyDescent="0.35">
      <c r="A14" s="6" t="s">
        <v>144</v>
      </c>
    </row>
    <row r="15" spans="1:36" x14ac:dyDescent="0.35">
      <c r="A15" s="13" t="s">
        <v>639</v>
      </c>
    </row>
    <row r="16" spans="1:36" x14ac:dyDescent="0.35">
      <c r="A16" s="13" t="s">
        <v>640</v>
      </c>
    </row>
    <row r="17" spans="1:22" x14ac:dyDescent="0.35">
      <c r="A17" s="13" t="s">
        <v>641</v>
      </c>
    </row>
    <row r="18" spans="1:22" x14ac:dyDescent="0.35">
      <c r="A18" s="13" t="s">
        <v>642</v>
      </c>
    </row>
    <row r="19" spans="1:22" x14ac:dyDescent="0.35">
      <c r="A19" s="6" t="s">
        <v>162</v>
      </c>
    </row>
    <row r="20" spans="1:22" x14ac:dyDescent="0.35">
      <c r="A20" s="6" t="s">
        <v>163</v>
      </c>
    </row>
    <row r="21" spans="1:22" x14ac:dyDescent="0.35">
      <c r="A21" s="8"/>
      <c r="Q21" s="11"/>
      <c r="R21" s="11"/>
      <c r="S21" s="11"/>
      <c r="T21" s="11"/>
      <c r="U21" s="11"/>
      <c r="V21" s="86"/>
    </row>
    <row r="22" spans="1:22" x14ac:dyDescent="0.35">
      <c r="Q22" s="11"/>
      <c r="R22" s="11"/>
      <c r="S22" s="11"/>
      <c r="T22" s="11"/>
      <c r="U22" s="11"/>
      <c r="V22" s="86"/>
    </row>
    <row r="23" spans="1:22" x14ac:dyDescent="0.35">
      <c r="R23" s="86"/>
      <c r="U23" s="86"/>
      <c r="V23" s="86"/>
    </row>
    <row r="24" spans="1:22" x14ac:dyDescent="0.35">
      <c r="A24" s="15"/>
      <c r="Q24" s="11"/>
      <c r="R24" s="11"/>
      <c r="S24" s="11"/>
      <c r="T24" s="11"/>
      <c r="U24" s="11"/>
    </row>
    <row r="25" spans="1:22" x14ac:dyDescent="0.35">
      <c r="A25" s="38"/>
      <c r="Q25" s="11"/>
      <c r="R25" s="11"/>
      <c r="S25" s="11"/>
      <c r="T25" s="11"/>
      <c r="U25" s="11"/>
    </row>
    <row r="45" spans="2:2" x14ac:dyDescent="0.35">
      <c r="B45" s="12"/>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14DB-CE92-414A-9469-F07AC3C2A850}">
  <sheetPr codeName="Sheet31"/>
  <dimension ref="A1:I28"/>
  <sheetViews>
    <sheetView topLeftCell="A12" zoomScaleNormal="100" workbookViewId="0"/>
  </sheetViews>
  <sheetFormatPr defaultColWidth="9.1796875" defaultRowHeight="15.5" x14ac:dyDescent="0.35"/>
  <cols>
    <col min="1" max="1" width="20.1796875" style="12" customWidth="1"/>
    <col min="2" max="2" width="15.81640625" style="76" customWidth="1"/>
    <col min="3" max="3" width="14" style="76" customWidth="1"/>
    <col min="4" max="4" width="15.7265625" style="76" customWidth="1"/>
    <col min="5" max="5" width="15.54296875" style="76" customWidth="1"/>
    <col min="6" max="16384" width="9.1796875" style="12"/>
  </cols>
  <sheetData>
    <row r="1" spans="1:9" x14ac:dyDescent="0.35">
      <c r="A1" s="122" t="s">
        <v>673</v>
      </c>
    </row>
    <row r="2" spans="1:9" x14ac:dyDescent="0.35">
      <c r="A2" s="12" t="s">
        <v>685</v>
      </c>
    </row>
    <row r="4" spans="1:9" s="124" customFormat="1" x14ac:dyDescent="0.35">
      <c r="A4" s="70" t="s">
        <v>341</v>
      </c>
      <c r="B4" s="70" t="s">
        <v>580</v>
      </c>
      <c r="C4" s="99" t="s">
        <v>342</v>
      </c>
      <c r="D4" s="123" t="s">
        <v>343</v>
      </c>
      <c r="E4" s="99" t="s">
        <v>344</v>
      </c>
      <c r="F4" s="5"/>
      <c r="G4" s="8"/>
      <c r="I4" s="125"/>
    </row>
    <row r="5" spans="1:9" x14ac:dyDescent="0.35">
      <c r="A5" s="70" t="s">
        <v>726</v>
      </c>
      <c r="B5" s="126">
        <v>1518</v>
      </c>
      <c r="C5" s="127">
        <v>0.75954999999999995</v>
      </c>
      <c r="D5" s="128">
        <f>100*0.75955</f>
        <v>75.954999999999998</v>
      </c>
      <c r="E5" s="129" t="s">
        <v>345</v>
      </c>
      <c r="F5" s="5"/>
      <c r="H5" s="130"/>
      <c r="I5" s="130"/>
    </row>
    <row r="6" spans="1:9" x14ac:dyDescent="0.35">
      <c r="A6" s="20" t="s">
        <v>346</v>
      </c>
      <c r="B6" s="126">
        <v>1638</v>
      </c>
      <c r="C6" s="131">
        <v>0.77349999999999997</v>
      </c>
      <c r="D6" s="132">
        <f>100*0.7735</f>
        <v>77.349999999999994</v>
      </c>
      <c r="E6" s="20" t="s">
        <v>347</v>
      </c>
      <c r="G6" s="130"/>
      <c r="H6" s="130"/>
      <c r="I6" s="130"/>
    </row>
    <row r="7" spans="1:9" x14ac:dyDescent="0.35">
      <c r="A7" s="20" t="s">
        <v>348</v>
      </c>
      <c r="B7" s="126">
        <v>1725</v>
      </c>
      <c r="C7" s="131">
        <v>0.80115999999999998</v>
      </c>
      <c r="D7" s="132">
        <f>100*0.80116</f>
        <v>80.116</v>
      </c>
      <c r="E7" s="20" t="s">
        <v>349</v>
      </c>
      <c r="G7" s="130"/>
      <c r="H7" s="133"/>
      <c r="I7" s="133"/>
    </row>
    <row r="8" spans="1:9" x14ac:dyDescent="0.35">
      <c r="A8" s="20" t="s">
        <v>350</v>
      </c>
      <c r="B8" s="126">
        <v>1703</v>
      </c>
      <c r="C8" s="131">
        <v>0.82149000000000005</v>
      </c>
      <c r="D8" s="132">
        <f>100*0.82149</f>
        <v>82.149000000000001</v>
      </c>
      <c r="E8" s="20" t="s">
        <v>351</v>
      </c>
      <c r="H8" s="130"/>
      <c r="I8" s="133"/>
    </row>
    <row r="9" spans="1:9" x14ac:dyDescent="0.35">
      <c r="A9" s="20" t="s">
        <v>352</v>
      </c>
      <c r="B9" s="126">
        <v>1867</v>
      </c>
      <c r="C9" s="131">
        <v>0.84306000000000003</v>
      </c>
      <c r="D9" s="132">
        <f>100*0.84306</f>
        <v>84.305999999999997</v>
      </c>
      <c r="E9" s="20" t="s">
        <v>353</v>
      </c>
      <c r="H9" s="130"/>
      <c r="I9" s="133"/>
    </row>
    <row r="10" spans="1:9" x14ac:dyDescent="0.35">
      <c r="A10" s="20" t="s">
        <v>354</v>
      </c>
      <c r="B10" s="126">
        <v>2031</v>
      </c>
      <c r="C10" s="131">
        <v>0.84835000000000005</v>
      </c>
      <c r="D10" s="132">
        <f>100*0.84835</f>
        <v>84.835000000000008</v>
      </c>
      <c r="E10" s="20" t="s">
        <v>355</v>
      </c>
      <c r="H10" s="130"/>
      <c r="I10" s="133"/>
    </row>
    <row r="11" spans="1:9" x14ac:dyDescent="0.35">
      <c r="A11" s="20" t="s">
        <v>356</v>
      </c>
      <c r="B11" s="126">
        <v>1958</v>
      </c>
      <c r="C11" s="131">
        <v>0.86294000000000004</v>
      </c>
      <c r="D11" s="132">
        <f>100*0.86294</f>
        <v>86.294000000000011</v>
      </c>
      <c r="E11" s="20" t="s">
        <v>357</v>
      </c>
      <c r="H11" s="130"/>
      <c r="I11" s="133"/>
    </row>
    <row r="12" spans="1:9" x14ac:dyDescent="0.35">
      <c r="A12" s="12" t="s">
        <v>358</v>
      </c>
    </row>
    <row r="13" spans="1:9" x14ac:dyDescent="0.35">
      <c r="A13" s="6" t="s">
        <v>144</v>
      </c>
    </row>
    <row r="14" spans="1:9" x14ac:dyDescent="0.35">
      <c r="A14" s="13" t="s">
        <v>727</v>
      </c>
    </row>
    <row r="15" spans="1:9" x14ac:dyDescent="0.35">
      <c r="A15" s="13" t="s">
        <v>728</v>
      </c>
    </row>
    <row r="16" spans="1:9" x14ac:dyDescent="0.35">
      <c r="A16" s="6" t="s">
        <v>232</v>
      </c>
      <c r="D16" s="134"/>
      <c r="E16" s="134"/>
    </row>
    <row r="17" spans="1:7" x14ac:dyDescent="0.35">
      <c r="A17" s="6" t="s">
        <v>233</v>
      </c>
    </row>
    <row r="23" spans="1:7" x14ac:dyDescent="0.35">
      <c r="C23" s="5"/>
      <c r="D23" s="5"/>
      <c r="E23" s="5"/>
      <c r="F23" s="5"/>
      <c r="G23" s="5"/>
    </row>
    <row r="24" spans="1:7" x14ac:dyDescent="0.35">
      <c r="C24" s="5"/>
      <c r="D24" s="5"/>
      <c r="E24" s="5"/>
      <c r="F24" s="5"/>
      <c r="G24" s="5"/>
    </row>
    <row r="25" spans="1:7" x14ac:dyDescent="0.35">
      <c r="C25" s="5"/>
      <c r="D25" s="5"/>
      <c r="E25" s="5"/>
      <c r="F25" s="5"/>
      <c r="G25" s="5"/>
    </row>
    <row r="26" spans="1:7" x14ac:dyDescent="0.35">
      <c r="C26" s="5"/>
      <c r="D26" s="5"/>
      <c r="E26" s="5"/>
      <c r="F26" s="5"/>
      <c r="G26" s="5"/>
    </row>
    <row r="27" spans="1:7" x14ac:dyDescent="0.35">
      <c r="C27" s="5"/>
      <c r="D27" s="5"/>
      <c r="E27" s="5"/>
      <c r="F27" s="5"/>
      <c r="G27" s="5"/>
    </row>
    <row r="28" spans="1:7" x14ac:dyDescent="0.35">
      <c r="C28" s="5"/>
      <c r="D28" s="5"/>
      <c r="E28" s="5"/>
      <c r="F28" s="5"/>
      <c r="G28" s="5"/>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2201-45FB-472F-B0A7-3B0CB23315DB}">
  <sheetPr codeName="Sheet32">
    <pageSetUpPr fitToPage="1"/>
  </sheetPr>
  <dimension ref="A1:G37"/>
  <sheetViews>
    <sheetView zoomScale="85" zoomScaleNormal="85" workbookViewId="0"/>
  </sheetViews>
  <sheetFormatPr defaultColWidth="8.81640625" defaultRowHeight="15.5" x14ac:dyDescent="0.35"/>
  <cols>
    <col min="1" max="1" width="46.81640625" style="5" customWidth="1"/>
    <col min="2" max="5" width="15.1796875" style="5" customWidth="1"/>
    <col min="6" max="6" width="8.81640625" style="5"/>
    <col min="7" max="7" width="17" style="5" customWidth="1"/>
    <col min="8" max="10" width="8.81640625" style="5"/>
    <col min="11" max="11" width="4.26953125" style="5" customWidth="1"/>
    <col min="12" max="16384" width="8.81640625" style="5"/>
  </cols>
  <sheetData>
    <row r="1" spans="1:7" x14ac:dyDescent="0.35">
      <c r="A1" s="5" t="s">
        <v>678</v>
      </c>
    </row>
    <row r="3" spans="1:7" ht="38.25" customHeight="1" x14ac:dyDescent="0.35">
      <c r="A3" s="84" t="s">
        <v>89</v>
      </c>
      <c r="B3" s="84" t="s">
        <v>674</v>
      </c>
      <c r="C3" s="84" t="s">
        <v>675</v>
      </c>
      <c r="D3" s="84" t="s">
        <v>676</v>
      </c>
      <c r="E3" s="84" t="s">
        <v>677</v>
      </c>
      <c r="G3" s="8"/>
    </row>
    <row r="4" spans="1:7" ht="13.75" customHeight="1" x14ac:dyDescent="0.35">
      <c r="A4" s="103" t="s">
        <v>176</v>
      </c>
      <c r="B4" s="117">
        <f>VLOOKUP($A4,[1]Template!$A$5:$I$74,2,FALSE)</f>
        <v>7.8</v>
      </c>
      <c r="C4" s="117">
        <f>VLOOKUP($A4,[1]Template!$A$5:$I$74,4,FALSE)</f>
        <v>9.3000000000000007</v>
      </c>
      <c r="D4" s="117">
        <f>VLOOKUP($A4,[1]Template!$A$5:$I$74,6,FALSE)</f>
        <v>11.9</v>
      </c>
      <c r="E4" s="117">
        <f>VLOOKUP($A4,[1]Template!$A$5:$I$74,8,FALSE)</f>
        <v>18.399999999999999</v>
      </c>
      <c r="F4" s="11"/>
      <c r="G4" s="8"/>
    </row>
    <row r="5" spans="1:7" x14ac:dyDescent="0.35">
      <c r="A5" s="103" t="s">
        <v>171</v>
      </c>
      <c r="B5" s="117">
        <f>VLOOKUP($A5,[1]Template!$A$5:$I$74,2,FALSE)</f>
        <v>9.8000000000000007</v>
      </c>
      <c r="C5" s="117">
        <f>VLOOKUP($A5,[1]Template!$A$5:$I$74,4,FALSE)</f>
        <v>16.600000000000001</v>
      </c>
      <c r="D5" s="117">
        <f>VLOOKUP($A5,[1]Template!$A$5:$I$74,6,FALSE)</f>
        <v>23.3</v>
      </c>
      <c r="E5" s="117">
        <f>VLOOKUP($A5,[1]Template!$A$5:$I$74,8,FALSE)</f>
        <v>24</v>
      </c>
      <c r="F5" s="11"/>
      <c r="G5" s="8"/>
    </row>
    <row r="6" spans="1:7" x14ac:dyDescent="0.35">
      <c r="A6" s="108" t="s">
        <v>170</v>
      </c>
      <c r="B6" s="117">
        <f>VLOOKUP($A6,[1]Template!$A$5:$I$74,2,FALSE)</f>
        <v>13.9</v>
      </c>
      <c r="C6" s="117">
        <f>VLOOKUP($A6,[1]Template!$A$5:$I$74,4,FALSE)</f>
        <v>15</v>
      </c>
      <c r="D6" s="117">
        <f>VLOOKUP($A6,[1]Template!$A$5:$I$74,6,FALSE)</f>
        <v>16.399999999999999</v>
      </c>
      <c r="E6" s="117">
        <f>VLOOKUP($A6,[1]Template!$A$5:$I$74,8,FALSE)</f>
        <v>20.3</v>
      </c>
      <c r="F6" s="11"/>
      <c r="G6" s="8"/>
    </row>
    <row r="7" spans="1:7" x14ac:dyDescent="0.35">
      <c r="A7" s="103" t="s">
        <v>359</v>
      </c>
      <c r="B7" s="117">
        <f>VLOOKUP($A7,[1]Template!$A$5:$I$74,2,FALSE)</f>
        <v>14.9</v>
      </c>
      <c r="C7" s="117">
        <f>VLOOKUP($A7,[1]Template!$A$5:$I$74,4,FALSE)</f>
        <v>16.7</v>
      </c>
      <c r="D7" s="117">
        <f>VLOOKUP($A7,[1]Template!$A$5:$I$74,6,FALSE)</f>
        <v>19.8</v>
      </c>
      <c r="E7" s="117">
        <f>VLOOKUP($A7,[1]Template!$A$5:$I$74,8,FALSE)</f>
        <v>30.6</v>
      </c>
      <c r="F7" s="11"/>
    </row>
    <row r="8" spans="1:7" x14ac:dyDescent="0.35">
      <c r="A8" s="108" t="s">
        <v>172</v>
      </c>
      <c r="B8" s="117">
        <f>VLOOKUP($A8,[1]Template!$A$5:$I$74,2,FALSE)</f>
        <v>21.2</v>
      </c>
      <c r="C8" s="117">
        <f>VLOOKUP($A8,[1]Template!$A$5:$I$74,4,FALSE)</f>
        <v>24.1</v>
      </c>
      <c r="D8" s="117">
        <f>VLOOKUP($A8,[1]Template!$A$5:$I$74,6,FALSE)</f>
        <v>30.4</v>
      </c>
      <c r="E8" s="117">
        <f>VLOOKUP($A8,[1]Template!$A$5:$I$74,8,FALSE)</f>
        <v>34.4</v>
      </c>
      <c r="F8" s="11"/>
    </row>
    <row r="9" spans="1:7" x14ac:dyDescent="0.35">
      <c r="A9" s="118" t="s">
        <v>140</v>
      </c>
      <c r="B9" s="117">
        <f>VLOOKUP($A9,[1]Template!$A$5:$I$74,2,FALSE)</f>
        <v>26.3</v>
      </c>
      <c r="C9" s="117">
        <f>VLOOKUP($A9,[1]Template!$A$5:$I$74,4,FALSE)</f>
        <v>30.7</v>
      </c>
      <c r="D9" s="117">
        <f>VLOOKUP($A9,[1]Template!$A$5:$I$74,6,FALSE)</f>
        <v>32</v>
      </c>
      <c r="E9" s="117">
        <f>VLOOKUP($A9,[1]Template!$A$5:$I$74,8,FALSE)</f>
        <v>30.1</v>
      </c>
      <c r="F9" s="11"/>
    </row>
    <row r="10" spans="1:7" x14ac:dyDescent="0.35">
      <c r="A10" s="108" t="s">
        <v>177</v>
      </c>
      <c r="B10" s="117">
        <f>VLOOKUP($A10,[1]Template!$A$5:$I$74,2,FALSE)</f>
        <v>31.4</v>
      </c>
      <c r="C10" s="117">
        <f>VLOOKUP($A10,[1]Template!$A$5:$I$74,4,FALSE)</f>
        <v>37.799999999999997</v>
      </c>
      <c r="D10" s="117">
        <f>VLOOKUP($A10,[1]Template!$A$5:$I$74,6,FALSE)</f>
        <v>42.1</v>
      </c>
      <c r="E10" s="117">
        <f>VLOOKUP($A10,[1]Template!$A$5:$I$74,8,FALSE)</f>
        <v>45.6</v>
      </c>
      <c r="F10" s="11"/>
    </row>
    <row r="11" spans="1:7" x14ac:dyDescent="0.35">
      <c r="A11" s="108" t="s">
        <v>174</v>
      </c>
      <c r="B11" s="117">
        <f>VLOOKUP($A11,[1]Template!$A$5:$I$74,2,FALSE)</f>
        <v>32.299999999999997</v>
      </c>
      <c r="C11" s="117">
        <f>VLOOKUP($A11,[1]Template!$A$5:$I$74,4,FALSE)</f>
        <v>38.5</v>
      </c>
      <c r="D11" s="117">
        <f>VLOOKUP($A11,[1]Template!$A$5:$I$74,6,FALSE)</f>
        <v>46.2</v>
      </c>
      <c r="E11" s="117">
        <f>VLOOKUP($A11,[1]Template!$A$5:$I$74,8,FALSE)</f>
        <v>59.6</v>
      </c>
      <c r="F11" s="11"/>
    </row>
    <row r="12" spans="1:7" x14ac:dyDescent="0.35">
      <c r="A12" s="108" t="s">
        <v>360</v>
      </c>
      <c r="B12" s="117">
        <f>VLOOKUP($A12,[1]Template!$A$5:$I$74,2,FALSE)</f>
        <v>40</v>
      </c>
      <c r="C12" s="117">
        <f>VLOOKUP($A12,[1]Template!$A$5:$I$74,4,FALSE)</f>
        <v>46.5</v>
      </c>
      <c r="D12" s="117">
        <f>VLOOKUP($A12,[1]Template!$A$5:$I$74,6,FALSE)</f>
        <v>56.6</v>
      </c>
      <c r="E12" s="117">
        <f>VLOOKUP($A12,[1]Template!$A$5:$I$74,8,FALSE)</f>
        <v>61.9</v>
      </c>
      <c r="F12" s="11"/>
    </row>
    <row r="13" spans="1:7" x14ac:dyDescent="0.35">
      <c r="A13" s="119" t="s">
        <v>138</v>
      </c>
      <c r="B13" s="120">
        <f>VLOOKUP($A13,[1]Template!$A$5:$I$74,2,FALSE)</f>
        <v>50.6</v>
      </c>
      <c r="C13" s="120">
        <f>VLOOKUP($A13,[1]Template!$A$5:$I$74,4,FALSE)</f>
        <v>58.6</v>
      </c>
      <c r="D13" s="120">
        <f>VLOOKUP($A13,[1]Template!$A$5:$I$74,6,FALSE)</f>
        <v>64.2</v>
      </c>
      <c r="E13" s="120">
        <f>VLOOKUP($A13,[1]Template!$A$5:$I$74,8,FALSE)</f>
        <v>66.3</v>
      </c>
      <c r="F13" s="11"/>
    </row>
    <row r="14" spans="1:7" x14ac:dyDescent="0.35">
      <c r="A14" s="103" t="s">
        <v>143</v>
      </c>
      <c r="B14" s="117">
        <f>VLOOKUP($A14,[1]Template!$A$5:$I$74,2,FALSE)</f>
        <v>48.7</v>
      </c>
      <c r="C14" s="117">
        <f>VLOOKUP($A14,[1]Template!$A$5:$I$74,4,FALSE)</f>
        <v>53.1</v>
      </c>
      <c r="D14" s="117">
        <f>VLOOKUP($A14,[1]Template!$A$5:$I$74,6,FALSE)</f>
        <v>66.099999999999994</v>
      </c>
      <c r="E14" s="117">
        <f>VLOOKUP($A14,[1]Template!$A$5:$I$74,8,FALSE)</f>
        <v>70.900000000000006</v>
      </c>
      <c r="F14" s="11"/>
    </row>
    <row r="15" spans="1:7" x14ac:dyDescent="0.35">
      <c r="A15" s="108" t="s">
        <v>99</v>
      </c>
      <c r="B15" s="117">
        <f>VLOOKUP($A15,[1]Template!$A$5:$I$74,2,FALSE)</f>
        <v>53</v>
      </c>
      <c r="C15" s="117">
        <f>VLOOKUP($A15,[1]Template!$A$5:$I$74,4,FALSE)</f>
        <v>58.6</v>
      </c>
      <c r="D15" s="117">
        <f>VLOOKUP($A15,[1]Template!$A$5:$I$74,6,FALSE)</f>
        <v>67.099999999999994</v>
      </c>
      <c r="E15" s="117">
        <f>VLOOKUP($A15,[1]Template!$A$5:$I$74,8,FALSE)</f>
        <v>66.900000000000006</v>
      </c>
      <c r="F15" s="11"/>
    </row>
    <row r="16" spans="1:7" x14ac:dyDescent="0.35">
      <c r="A16" s="108" t="s">
        <v>175</v>
      </c>
      <c r="B16" s="117">
        <f>VLOOKUP($A16,[1]Template!$A$5:$I$74,2,FALSE)</f>
        <v>55.1</v>
      </c>
      <c r="C16" s="117">
        <f>VLOOKUP($A16,[1]Template!$A$5:$I$74,4,FALSE)</f>
        <v>63.8</v>
      </c>
      <c r="D16" s="117">
        <f>VLOOKUP($A16,[1]Template!$A$5:$I$74,6,FALSE)</f>
        <v>70</v>
      </c>
      <c r="E16" s="117">
        <f>VLOOKUP($A16,[1]Template!$A$5:$I$74,8,FALSE)</f>
        <v>78.400000000000006</v>
      </c>
      <c r="F16" s="11"/>
    </row>
    <row r="17" spans="1:6" x14ac:dyDescent="0.35">
      <c r="A17" s="108" t="s">
        <v>173</v>
      </c>
      <c r="B17" s="117">
        <f>VLOOKUP($A17,[1]Template!$A$5:$I$74,2,FALSE)</f>
        <v>55.4</v>
      </c>
      <c r="C17" s="117">
        <f>VLOOKUP($A17,[1]Template!$A$5:$I$74,4,FALSE)</f>
        <v>56.7</v>
      </c>
      <c r="D17" s="117">
        <f>VLOOKUP($A17,[1]Template!$A$5:$I$74,6,FALSE)</f>
        <v>59.8</v>
      </c>
      <c r="E17" s="117">
        <f>VLOOKUP($A17,[1]Template!$A$5:$I$74,8,FALSE)</f>
        <v>63.9</v>
      </c>
      <c r="F17" s="11"/>
    </row>
    <row r="18" spans="1:6" x14ac:dyDescent="0.35">
      <c r="A18" s="108" t="s">
        <v>167</v>
      </c>
      <c r="B18" s="117">
        <f>VLOOKUP($A18,[1]Template!$A$5:$I$74,2,FALSE)</f>
        <v>63.6</v>
      </c>
      <c r="C18" s="117">
        <f>VLOOKUP($A18,[1]Template!$A$5:$I$74,4,FALSE)</f>
        <v>63.6</v>
      </c>
      <c r="D18" s="117">
        <f>VLOOKUP($A18,[1]Template!$A$5:$I$74,6,FALSE)</f>
        <v>63.9</v>
      </c>
      <c r="E18" s="117">
        <f>VLOOKUP($A18,[1]Template!$A$5:$I$74,8,FALSE)</f>
        <v>63.2</v>
      </c>
      <c r="F18" s="11"/>
    </row>
    <row r="19" spans="1:6" x14ac:dyDescent="0.35">
      <c r="A19" s="108" t="s">
        <v>100</v>
      </c>
      <c r="B19" s="117">
        <f>VLOOKUP($A19,[1]Template!$A$5:$I$74,2,FALSE)</f>
        <v>63.6</v>
      </c>
      <c r="C19" s="117">
        <f>VLOOKUP($A19,[1]Template!$A$5:$I$74,4,FALSE)</f>
        <v>69.2</v>
      </c>
      <c r="D19" s="117">
        <f>VLOOKUP($A19,[1]Template!$A$5:$I$74,6,FALSE)</f>
        <v>66.900000000000006</v>
      </c>
      <c r="E19" s="117">
        <f>VLOOKUP($A19,[1]Template!$A$5:$I$74,8,FALSE)</f>
        <v>68.8</v>
      </c>
      <c r="F19" s="11"/>
    </row>
    <row r="20" spans="1:6" x14ac:dyDescent="0.35">
      <c r="A20" s="108" t="s">
        <v>97</v>
      </c>
      <c r="B20" s="117">
        <f>VLOOKUP($A20,[1]Template!$A$5:$I$74,2,FALSE)</f>
        <v>73.599999999999994</v>
      </c>
      <c r="C20" s="117">
        <f>VLOOKUP($A20,[1]Template!$A$5:$I$74,4,FALSE)</f>
        <v>91.5</v>
      </c>
      <c r="D20" s="117">
        <f>VLOOKUP($A20,[1]Template!$A$5:$I$74,6,FALSE)</f>
        <v>94.4</v>
      </c>
      <c r="E20" s="117">
        <f>VLOOKUP($A20,[1]Template!$A$5:$I$74,8,FALSE)</f>
        <v>92</v>
      </c>
      <c r="F20" s="11"/>
    </row>
    <row r="21" spans="1:6" x14ac:dyDescent="0.35">
      <c r="A21" s="103" t="s">
        <v>168</v>
      </c>
      <c r="B21" s="117">
        <f>VLOOKUP($A21,[1]Template!$A$5:$I$74,2,FALSE)</f>
        <v>73.099999999999994</v>
      </c>
      <c r="C21" s="117">
        <f>VLOOKUP($A21,[1]Template!$A$5:$I$74,4,FALSE)</f>
        <v>81.599999999999994</v>
      </c>
      <c r="D21" s="117">
        <f>VLOOKUP($A21,[1]Template!$A$5:$I$74,6,FALSE)</f>
        <v>83</v>
      </c>
      <c r="E21" s="117">
        <f>VLOOKUP($A21,[1]Template!$A$5:$I$74,8,FALSE)</f>
        <v>86.7</v>
      </c>
      <c r="F21" s="11"/>
    </row>
    <row r="22" spans="1:6" x14ac:dyDescent="0.35">
      <c r="A22" s="108" t="s">
        <v>101</v>
      </c>
      <c r="B22" s="117">
        <f>VLOOKUP($A22,[1]Template!$A$5:$I$74,2,FALSE)</f>
        <v>77.099999999999994</v>
      </c>
      <c r="C22" s="117">
        <f>VLOOKUP($A22,[1]Template!$A$5:$I$74,4,FALSE)</f>
        <v>85.5</v>
      </c>
      <c r="D22" s="117">
        <f>VLOOKUP($A22,[1]Template!$A$5:$I$74,6,FALSE)</f>
        <v>86.9</v>
      </c>
      <c r="E22" s="117">
        <f>VLOOKUP($A22,[1]Template!$A$5:$I$74,8,FALSE)</f>
        <v>89.4</v>
      </c>
      <c r="F22" s="11"/>
    </row>
    <row r="23" spans="1:6" ht="14.25" customHeight="1" x14ac:dyDescent="0.35">
      <c r="A23" s="108" t="s">
        <v>139</v>
      </c>
      <c r="B23" s="117">
        <f>VLOOKUP($A23,[1]Template!$A$5:$I$74,2,FALSE)</f>
        <v>73.8</v>
      </c>
      <c r="C23" s="117">
        <f>VLOOKUP($A23,[1]Template!$A$5:$I$74,4,FALSE)</f>
        <v>71.2</v>
      </c>
      <c r="D23" s="117">
        <f>VLOOKUP($A23,[1]Template!$A$5:$I$74,6,FALSE)</f>
        <v>68</v>
      </c>
      <c r="E23" s="117">
        <f>VLOOKUP($A23,[1]Template!$A$5:$I$74,8,FALSE)</f>
        <v>66.2</v>
      </c>
      <c r="F23" s="11"/>
    </row>
    <row r="24" spans="1:6" x14ac:dyDescent="0.35">
      <c r="A24" s="108" t="s">
        <v>145</v>
      </c>
      <c r="B24" s="117">
        <f>VLOOKUP($A24,[1]Template!$A$5:$I$74,2,FALSE)</f>
        <v>81</v>
      </c>
      <c r="C24" s="117">
        <f>VLOOKUP($A24,[1]Template!$A$5:$I$74,4,FALSE)</f>
        <v>82.2</v>
      </c>
      <c r="D24" s="117">
        <f>VLOOKUP($A24,[1]Template!$A$5:$I$74,6,FALSE)</f>
        <v>80.5</v>
      </c>
      <c r="E24" s="117">
        <f>VLOOKUP($A24,[1]Template!$A$5:$I$74,8,FALSE)</f>
        <v>79.599999999999994</v>
      </c>
      <c r="F24" s="11"/>
    </row>
    <row r="25" spans="1:6" x14ac:dyDescent="0.35">
      <c r="A25" s="108" t="s">
        <v>361</v>
      </c>
      <c r="B25" s="117">
        <f>VLOOKUP($A25,[1]Template!$A$5:$I$74,2,FALSE)</f>
        <v>83.7</v>
      </c>
      <c r="C25" s="117">
        <f>VLOOKUP($A25,[1]Template!$A$5:$I$74,4,FALSE)</f>
        <v>85.3</v>
      </c>
      <c r="D25" s="117">
        <f>VLOOKUP($A25,[1]Template!$A$5:$I$74,6,FALSE)</f>
        <v>87.7</v>
      </c>
      <c r="E25" s="117">
        <f>VLOOKUP($A25,[1]Template!$A$5:$I$74,8,FALSE)</f>
        <v>91.3</v>
      </c>
      <c r="F25" s="11"/>
    </row>
    <row r="26" spans="1:6" x14ac:dyDescent="0.35">
      <c r="A26" s="108" t="s">
        <v>169</v>
      </c>
      <c r="B26" s="117">
        <f>VLOOKUP($A26,[1]Template!$A$5:$I$74,2,FALSE)</f>
        <v>87.9</v>
      </c>
      <c r="C26" s="117">
        <f>VLOOKUP($A26,[1]Template!$A$5:$I$74,4,FALSE)</f>
        <v>87</v>
      </c>
      <c r="D26" s="117">
        <f>VLOOKUP($A26,[1]Template!$A$5:$I$74,6,FALSE)</f>
        <v>91.7</v>
      </c>
      <c r="E26" s="117">
        <f>VLOOKUP($A26,[1]Template!$A$5:$I$74,8,FALSE)</f>
        <v>92.6</v>
      </c>
      <c r="F26" s="11"/>
    </row>
    <row r="27" spans="1:6" x14ac:dyDescent="0.35">
      <c r="A27" s="108" t="s">
        <v>178</v>
      </c>
      <c r="B27" s="117">
        <f>VLOOKUP($A27,[1]Template!$A$5:$I$74,2,FALSE)</f>
        <v>85.4</v>
      </c>
      <c r="C27" s="117">
        <f>VLOOKUP($A27,[1]Template!$A$5:$I$74,4,FALSE)</f>
        <v>91.9</v>
      </c>
      <c r="D27" s="117">
        <f>VLOOKUP($A27,[1]Template!$A$5:$I$74,6,FALSE)</f>
        <v>96.2</v>
      </c>
      <c r="E27" s="117">
        <f>VLOOKUP($A27,[1]Template!$A$5:$I$74,8,FALSE)</f>
        <v>97</v>
      </c>
      <c r="F27" s="11"/>
    </row>
    <row r="28" spans="1:6" x14ac:dyDescent="0.35">
      <c r="A28" s="5" t="s">
        <v>362</v>
      </c>
      <c r="F28" s="11"/>
    </row>
    <row r="29" spans="1:6" x14ac:dyDescent="0.35">
      <c r="A29" s="6" t="s">
        <v>144</v>
      </c>
      <c r="F29" s="11"/>
    </row>
    <row r="30" spans="1:6" x14ac:dyDescent="0.35">
      <c r="A30" s="13" t="s">
        <v>679</v>
      </c>
      <c r="F30" s="11"/>
    </row>
    <row r="31" spans="1:6" x14ac:dyDescent="0.35">
      <c r="A31" s="13" t="s">
        <v>680</v>
      </c>
      <c r="B31" s="6"/>
      <c r="C31" s="6"/>
      <c r="D31" s="6"/>
      <c r="E31" s="6"/>
      <c r="F31" s="11"/>
    </row>
    <row r="32" spans="1:6" x14ac:dyDescent="0.35">
      <c r="A32" s="13" t="s">
        <v>681</v>
      </c>
      <c r="F32" s="11"/>
    </row>
    <row r="33" spans="1:6" x14ac:dyDescent="0.35">
      <c r="A33" s="13" t="s">
        <v>682</v>
      </c>
      <c r="F33" s="11"/>
    </row>
    <row r="34" spans="1:6" x14ac:dyDescent="0.35">
      <c r="A34" s="13" t="s">
        <v>642</v>
      </c>
      <c r="F34" s="11"/>
    </row>
    <row r="35" spans="1:6" x14ac:dyDescent="0.35">
      <c r="A35" s="13" t="s">
        <v>683</v>
      </c>
      <c r="B35" s="15"/>
      <c r="C35" s="15"/>
      <c r="D35" s="15"/>
      <c r="E35" s="15"/>
      <c r="F35" s="11"/>
    </row>
    <row r="36" spans="1:6" x14ac:dyDescent="0.35">
      <c r="A36" s="6" t="s">
        <v>162</v>
      </c>
    </row>
    <row r="37" spans="1:6" x14ac:dyDescent="0.35">
      <c r="A37" s="6" t="s">
        <v>163</v>
      </c>
    </row>
  </sheetData>
  <conditionalFormatting sqref="F1:F1048576">
    <cfRule type="colorScale" priority="2">
      <colorScale>
        <cfvo type="min"/>
        <cfvo type="percentile" val="50"/>
        <cfvo type="max"/>
        <color rgb="FFF8696B"/>
        <color rgb="FFFFEB84"/>
        <color rgb="FF63BE7B"/>
      </colorScale>
    </cfRule>
  </conditionalFormatting>
  <pageMargins left="0.25" right="0.25" top="0.75" bottom="0.75" header="0.3" footer="0.3"/>
  <pageSetup scale="5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D699-A98B-47A4-8604-4A3ED051682A}">
  <sheetPr codeName="Sheet33"/>
  <dimension ref="A1:AB34"/>
  <sheetViews>
    <sheetView zoomScale="85" zoomScaleNormal="85" workbookViewId="0"/>
  </sheetViews>
  <sheetFormatPr defaultColWidth="9.1796875" defaultRowHeight="15.5" x14ac:dyDescent="0.35"/>
  <cols>
    <col min="1" max="1" width="24.81640625" style="5" customWidth="1"/>
    <col min="2" max="9" width="22.7265625" style="5" customWidth="1"/>
    <col min="10" max="13" width="9.1796875" style="5"/>
    <col min="14" max="14" width="24.54296875" style="5" customWidth="1"/>
    <col min="15" max="22" width="15.7265625" style="5" customWidth="1"/>
    <col min="23" max="23" width="9.1796875" style="5" customWidth="1"/>
    <col min="24" max="24" width="24.7265625" style="5" customWidth="1"/>
    <col min="25" max="16384" width="9.1796875" style="5"/>
  </cols>
  <sheetData>
    <row r="1" spans="1:28" x14ac:dyDescent="0.35">
      <c r="A1" s="8" t="s">
        <v>363</v>
      </c>
    </row>
    <row r="3" spans="1:28" ht="31" x14ac:dyDescent="0.35">
      <c r="A3" s="66" t="s">
        <v>89</v>
      </c>
      <c r="B3" s="83" t="s">
        <v>704</v>
      </c>
      <c r="C3" s="83" t="s">
        <v>705</v>
      </c>
      <c r="D3" s="83" t="s">
        <v>706</v>
      </c>
      <c r="E3" s="83" t="s">
        <v>707</v>
      </c>
      <c r="F3" s="83" t="s">
        <v>708</v>
      </c>
      <c r="G3" s="83" t="s">
        <v>709</v>
      </c>
      <c r="H3" s="83" t="s">
        <v>710</v>
      </c>
      <c r="I3" s="83" t="s">
        <v>711</v>
      </c>
      <c r="Y3" s="11"/>
      <c r="Z3" s="67"/>
      <c r="AA3" s="67"/>
      <c r="AB3" s="67"/>
    </row>
    <row r="4" spans="1:28" x14ac:dyDescent="0.35">
      <c r="A4" s="2" t="s">
        <v>145</v>
      </c>
      <c r="B4" s="68">
        <v>93</v>
      </c>
      <c r="C4" s="46" t="s">
        <v>364</v>
      </c>
      <c r="D4" s="68">
        <v>81.7</v>
      </c>
      <c r="E4" s="68" t="s">
        <v>365</v>
      </c>
      <c r="F4" s="68">
        <v>79.3</v>
      </c>
      <c r="G4" s="46" t="s">
        <v>366</v>
      </c>
      <c r="H4" s="68">
        <v>78.099999999999994</v>
      </c>
      <c r="I4" s="46" t="s">
        <v>367</v>
      </c>
      <c r="Y4" s="11"/>
      <c r="Z4" s="67"/>
      <c r="AA4" s="67"/>
      <c r="AB4" s="67"/>
    </row>
    <row r="5" spans="1:28" x14ac:dyDescent="0.35">
      <c r="A5" s="2" t="s">
        <v>178</v>
      </c>
      <c r="B5" s="68">
        <v>98.4</v>
      </c>
      <c r="C5" s="46" t="s">
        <v>368</v>
      </c>
      <c r="D5" s="68">
        <v>97.9</v>
      </c>
      <c r="E5" s="68" t="s">
        <v>369</v>
      </c>
      <c r="F5" s="68">
        <v>97.9</v>
      </c>
      <c r="G5" s="46" t="s">
        <v>370</v>
      </c>
      <c r="H5" s="68">
        <v>97.9</v>
      </c>
      <c r="I5" s="46" t="s">
        <v>370</v>
      </c>
      <c r="Y5" s="11"/>
      <c r="Z5" s="67"/>
      <c r="AA5" s="67"/>
      <c r="AB5" s="67"/>
    </row>
    <row r="6" spans="1:28" x14ac:dyDescent="0.35">
      <c r="A6" s="2" t="s">
        <v>169</v>
      </c>
      <c r="B6" s="68">
        <v>98.4</v>
      </c>
      <c r="C6" s="46" t="s">
        <v>371</v>
      </c>
      <c r="D6" s="68">
        <v>95.9</v>
      </c>
      <c r="E6" s="68" t="s">
        <v>372</v>
      </c>
      <c r="F6" s="68">
        <v>95.3</v>
      </c>
      <c r="G6" s="46" t="s">
        <v>373</v>
      </c>
      <c r="H6" s="68">
        <v>94.5</v>
      </c>
      <c r="I6" s="46" t="s">
        <v>374</v>
      </c>
      <c r="Y6" s="11"/>
      <c r="Z6" s="67"/>
      <c r="AA6" s="67"/>
      <c r="AB6" s="67"/>
    </row>
    <row r="7" spans="1:28" x14ac:dyDescent="0.35">
      <c r="A7" s="2" t="s">
        <v>172</v>
      </c>
      <c r="B7" s="68">
        <v>56.2</v>
      </c>
      <c r="C7" s="46" t="s">
        <v>375</v>
      </c>
      <c r="D7" s="68">
        <v>33.6</v>
      </c>
      <c r="E7" s="68" t="s">
        <v>376</v>
      </c>
      <c r="F7" s="68">
        <v>30.9</v>
      </c>
      <c r="G7" s="46" t="s">
        <v>377</v>
      </c>
      <c r="H7" s="68">
        <v>29.7</v>
      </c>
      <c r="I7" s="46" t="s">
        <v>378</v>
      </c>
      <c r="Y7" s="11"/>
      <c r="Z7" s="67"/>
      <c r="AA7" s="67"/>
      <c r="AB7" s="67"/>
    </row>
    <row r="8" spans="1:28" x14ac:dyDescent="0.35">
      <c r="A8" s="2" t="s">
        <v>97</v>
      </c>
      <c r="B8" s="68">
        <v>97.3</v>
      </c>
      <c r="C8" s="46" t="s">
        <v>379</v>
      </c>
      <c r="D8" s="68">
        <v>92.6</v>
      </c>
      <c r="E8" s="68" t="s">
        <v>380</v>
      </c>
      <c r="F8" s="68">
        <v>90.9</v>
      </c>
      <c r="G8" s="46" t="s">
        <v>381</v>
      </c>
      <c r="H8" s="68">
        <v>90.7</v>
      </c>
      <c r="I8" s="46" t="s">
        <v>382</v>
      </c>
      <c r="Y8" s="11"/>
      <c r="Z8" s="67"/>
      <c r="AA8" s="67"/>
      <c r="AB8" s="67"/>
    </row>
    <row r="9" spans="1:28" x14ac:dyDescent="0.35">
      <c r="A9" s="2" t="s">
        <v>176</v>
      </c>
      <c r="B9" s="68">
        <v>36.299999999999997</v>
      </c>
      <c r="C9" s="46" t="s">
        <v>383</v>
      </c>
      <c r="D9" s="68">
        <v>15.1</v>
      </c>
      <c r="E9" s="68" t="s">
        <v>384</v>
      </c>
      <c r="F9" s="68">
        <v>13.1</v>
      </c>
      <c r="G9" s="46" t="s">
        <v>385</v>
      </c>
      <c r="H9" s="68">
        <v>12.7</v>
      </c>
      <c r="I9" s="46" t="s">
        <v>386</v>
      </c>
      <c r="Y9" s="11"/>
      <c r="Z9" s="67"/>
      <c r="AA9" s="67"/>
      <c r="AB9" s="67"/>
    </row>
    <row r="10" spans="1:28" x14ac:dyDescent="0.35">
      <c r="A10" s="2" t="s">
        <v>177</v>
      </c>
      <c r="B10" s="68">
        <v>77.7</v>
      </c>
      <c r="C10" s="46" t="s">
        <v>387</v>
      </c>
      <c r="D10" s="68">
        <v>49.4</v>
      </c>
      <c r="E10" s="68" t="s">
        <v>388</v>
      </c>
      <c r="F10" s="68">
        <v>41.3</v>
      </c>
      <c r="G10" s="46" t="s">
        <v>389</v>
      </c>
      <c r="H10" s="68">
        <v>40.299999999999997</v>
      </c>
      <c r="I10" s="46" t="s">
        <v>390</v>
      </c>
      <c r="Y10" s="11"/>
      <c r="Z10" s="67"/>
      <c r="AA10" s="67"/>
      <c r="AB10" s="67"/>
    </row>
    <row r="11" spans="1:28" x14ac:dyDescent="0.35">
      <c r="A11" s="2" t="s">
        <v>173</v>
      </c>
      <c r="B11" s="68">
        <v>82.2</v>
      </c>
      <c r="C11" s="46" t="s">
        <v>391</v>
      </c>
      <c r="D11" s="68">
        <v>64.7</v>
      </c>
      <c r="E11" s="68" t="s">
        <v>392</v>
      </c>
      <c r="F11" s="68">
        <v>55.4</v>
      </c>
      <c r="G11" s="46" t="s">
        <v>393</v>
      </c>
      <c r="H11" s="68">
        <v>48.4</v>
      </c>
      <c r="I11" s="46" t="s">
        <v>394</v>
      </c>
      <c r="Y11" s="11"/>
      <c r="Z11" s="67"/>
      <c r="AA11" s="67"/>
      <c r="AB11" s="67"/>
    </row>
    <row r="12" spans="1:28" x14ac:dyDescent="0.35">
      <c r="A12" s="2" t="s">
        <v>143</v>
      </c>
      <c r="B12" s="68">
        <v>81.3</v>
      </c>
      <c r="C12" s="46" t="s">
        <v>395</v>
      </c>
      <c r="D12" s="68">
        <v>70.099999999999994</v>
      </c>
      <c r="E12" s="68" t="s">
        <v>396</v>
      </c>
      <c r="F12" s="68">
        <v>62.1</v>
      </c>
      <c r="G12" s="46" t="s">
        <v>397</v>
      </c>
      <c r="H12" s="68">
        <v>58.1</v>
      </c>
      <c r="I12" s="46" t="s">
        <v>398</v>
      </c>
      <c r="Y12" s="11"/>
      <c r="Z12" s="67"/>
      <c r="AA12" s="67"/>
      <c r="AB12" s="67"/>
    </row>
    <row r="13" spans="1:28" x14ac:dyDescent="0.35">
      <c r="A13" s="2" t="s">
        <v>174</v>
      </c>
      <c r="B13" s="68">
        <v>79.2</v>
      </c>
      <c r="C13" s="46" t="s">
        <v>399</v>
      </c>
      <c r="D13" s="68">
        <v>55.2</v>
      </c>
      <c r="E13" s="68" t="s">
        <v>400</v>
      </c>
      <c r="F13" s="68">
        <v>38.200000000000003</v>
      </c>
      <c r="G13" s="46" t="s">
        <v>401</v>
      </c>
      <c r="H13" s="68">
        <v>31.1</v>
      </c>
      <c r="I13" s="46" t="s">
        <v>402</v>
      </c>
      <c r="Y13" s="11"/>
      <c r="Z13" s="67"/>
      <c r="AA13" s="67"/>
      <c r="AB13" s="67"/>
    </row>
    <row r="14" spans="1:28" x14ac:dyDescent="0.35">
      <c r="A14" s="2" t="s">
        <v>142</v>
      </c>
      <c r="B14" s="68">
        <v>95.3</v>
      </c>
      <c r="C14" s="46" t="s">
        <v>403</v>
      </c>
      <c r="D14" s="68">
        <v>88.3</v>
      </c>
      <c r="E14" s="68" t="s">
        <v>404</v>
      </c>
      <c r="F14" s="68">
        <v>85.7</v>
      </c>
      <c r="G14" s="46" t="s">
        <v>405</v>
      </c>
      <c r="H14" s="68">
        <v>85.2</v>
      </c>
      <c r="I14" s="46" t="s">
        <v>406</v>
      </c>
      <c r="Y14" s="11"/>
      <c r="Z14" s="67"/>
      <c r="AA14" s="67"/>
      <c r="AB14" s="67"/>
    </row>
    <row r="15" spans="1:28" x14ac:dyDescent="0.35">
      <c r="A15" s="2" t="s">
        <v>98</v>
      </c>
      <c r="B15" s="68">
        <v>53.5</v>
      </c>
      <c r="C15" s="46" t="s">
        <v>407</v>
      </c>
      <c r="D15" s="68">
        <v>28.7</v>
      </c>
      <c r="E15" s="68" t="s">
        <v>408</v>
      </c>
      <c r="F15" s="68">
        <v>20.9</v>
      </c>
      <c r="G15" s="46" t="s">
        <v>409</v>
      </c>
      <c r="H15" s="68">
        <v>17</v>
      </c>
      <c r="I15" s="46" t="s">
        <v>410</v>
      </c>
      <c r="Y15" s="11"/>
      <c r="Z15" s="67"/>
      <c r="AA15" s="67"/>
      <c r="AB15" s="67"/>
    </row>
    <row r="16" spans="1:28" x14ac:dyDescent="0.35">
      <c r="A16" s="2" t="s">
        <v>171</v>
      </c>
      <c r="B16" s="68">
        <v>48</v>
      </c>
      <c r="C16" s="46" t="s">
        <v>411</v>
      </c>
      <c r="D16" s="68">
        <v>23</v>
      </c>
      <c r="E16" s="68" t="s">
        <v>412</v>
      </c>
      <c r="F16" s="68">
        <v>17.600000000000001</v>
      </c>
      <c r="G16" s="46" t="s">
        <v>413</v>
      </c>
      <c r="H16" s="68">
        <v>16.600000000000001</v>
      </c>
      <c r="I16" s="46" t="s">
        <v>414</v>
      </c>
      <c r="Y16" s="11"/>
      <c r="Z16" s="67"/>
      <c r="AA16" s="67"/>
      <c r="AB16" s="67"/>
    </row>
    <row r="17" spans="1:28" x14ac:dyDescent="0.35">
      <c r="A17" s="2" t="s">
        <v>141</v>
      </c>
      <c r="B17" s="68">
        <v>76.2</v>
      </c>
      <c r="C17" s="46" t="s">
        <v>415</v>
      </c>
      <c r="D17" s="68">
        <v>62.4</v>
      </c>
      <c r="E17" s="68" t="s">
        <v>416</v>
      </c>
      <c r="F17" s="68">
        <v>56.4</v>
      </c>
      <c r="G17" s="46" t="s">
        <v>417</v>
      </c>
      <c r="H17" s="68">
        <v>54.3</v>
      </c>
      <c r="I17" s="46" t="s">
        <v>418</v>
      </c>
      <c r="Y17" s="11"/>
      <c r="Z17" s="67"/>
      <c r="AA17" s="67"/>
      <c r="AB17" s="67"/>
    </row>
    <row r="18" spans="1:28" x14ac:dyDescent="0.35">
      <c r="A18" s="2" t="s">
        <v>167</v>
      </c>
      <c r="B18" s="68">
        <v>81.099999999999994</v>
      </c>
      <c r="C18" s="46" t="s">
        <v>419</v>
      </c>
      <c r="D18" s="68">
        <v>61.8</v>
      </c>
      <c r="E18" s="68" t="s">
        <v>420</v>
      </c>
      <c r="F18" s="68">
        <v>50</v>
      </c>
      <c r="G18" s="46" t="s">
        <v>421</v>
      </c>
      <c r="H18" s="68">
        <v>40.4</v>
      </c>
      <c r="I18" s="46" t="s">
        <v>422</v>
      </c>
      <c r="Y18" s="11"/>
      <c r="Z18" s="67"/>
      <c r="AA18" s="67"/>
      <c r="AB18" s="67"/>
    </row>
    <row r="19" spans="1:28" x14ac:dyDescent="0.35">
      <c r="A19" s="2" t="s">
        <v>175</v>
      </c>
      <c r="B19" s="68">
        <v>87.9</v>
      </c>
      <c r="C19" s="46" t="s">
        <v>423</v>
      </c>
      <c r="D19" s="68">
        <v>78.7</v>
      </c>
      <c r="E19" s="68" t="s">
        <v>424</v>
      </c>
      <c r="F19" s="68">
        <v>70.7</v>
      </c>
      <c r="G19" s="46" t="s">
        <v>425</v>
      </c>
      <c r="H19" s="68">
        <v>66.7</v>
      </c>
      <c r="I19" s="46" t="s">
        <v>426</v>
      </c>
      <c r="Y19" s="11"/>
      <c r="Z19" s="67"/>
      <c r="AA19" s="67"/>
      <c r="AB19" s="67"/>
    </row>
    <row r="20" spans="1:28" x14ac:dyDescent="0.35">
      <c r="A20" s="2" t="s">
        <v>168</v>
      </c>
      <c r="B20" s="68">
        <v>91.6</v>
      </c>
      <c r="C20" s="46" t="s">
        <v>427</v>
      </c>
      <c r="D20" s="68">
        <v>87.7</v>
      </c>
      <c r="E20" s="68" t="s">
        <v>428</v>
      </c>
      <c r="F20" s="68">
        <v>84.5</v>
      </c>
      <c r="G20" s="46" t="s">
        <v>429</v>
      </c>
      <c r="H20" s="68">
        <v>82.3</v>
      </c>
      <c r="I20" s="46" t="s">
        <v>430</v>
      </c>
      <c r="Y20" s="11"/>
      <c r="Z20" s="67"/>
      <c r="AA20" s="67"/>
      <c r="AB20" s="67"/>
    </row>
    <row r="21" spans="1:28" x14ac:dyDescent="0.35">
      <c r="A21" s="2" t="s">
        <v>170</v>
      </c>
      <c r="B21" s="68">
        <v>44.9</v>
      </c>
      <c r="C21" s="46" t="s">
        <v>431</v>
      </c>
      <c r="D21" s="68">
        <v>19.399999999999999</v>
      </c>
      <c r="E21" s="68" t="s">
        <v>432</v>
      </c>
      <c r="F21" s="68">
        <v>16.399999999999999</v>
      </c>
      <c r="G21" s="46" t="s">
        <v>433</v>
      </c>
      <c r="H21" s="68">
        <v>14.7</v>
      </c>
      <c r="I21" s="46" t="s">
        <v>434</v>
      </c>
      <c r="Y21" s="11"/>
      <c r="Z21" s="67"/>
      <c r="AA21" s="67"/>
      <c r="AB21" s="67"/>
    </row>
    <row r="22" spans="1:28" x14ac:dyDescent="0.35">
      <c r="A22" s="2" t="s">
        <v>99</v>
      </c>
      <c r="B22" s="68">
        <v>81.8</v>
      </c>
      <c r="C22" s="46" t="s">
        <v>435</v>
      </c>
      <c r="D22" s="68">
        <v>65</v>
      </c>
      <c r="E22" s="68" t="s">
        <v>436</v>
      </c>
      <c r="F22" s="68">
        <v>59.3</v>
      </c>
      <c r="G22" s="46" t="s">
        <v>437</v>
      </c>
      <c r="H22" s="68">
        <v>57.5</v>
      </c>
      <c r="I22" s="46" t="s">
        <v>438</v>
      </c>
      <c r="Y22" s="11"/>
      <c r="Z22" s="67"/>
      <c r="AA22" s="67"/>
      <c r="AB22" s="67"/>
    </row>
    <row r="23" spans="1:28" x14ac:dyDescent="0.35">
      <c r="A23" s="2" t="s">
        <v>100</v>
      </c>
      <c r="B23" s="68">
        <v>90.1</v>
      </c>
      <c r="C23" s="46" t="s">
        <v>439</v>
      </c>
      <c r="D23" s="68">
        <v>74.7</v>
      </c>
      <c r="E23" s="68" t="s">
        <v>440</v>
      </c>
      <c r="F23" s="68">
        <v>71.2</v>
      </c>
      <c r="G23" s="46" t="s">
        <v>441</v>
      </c>
      <c r="H23" s="68">
        <v>69.900000000000006</v>
      </c>
      <c r="I23" s="46" t="s">
        <v>442</v>
      </c>
      <c r="Y23" s="11"/>
      <c r="Z23" s="67"/>
      <c r="AA23" s="67"/>
      <c r="AB23" s="67"/>
    </row>
    <row r="24" spans="1:28" x14ac:dyDescent="0.35">
      <c r="A24" s="2" t="s">
        <v>101</v>
      </c>
      <c r="B24" s="68">
        <v>97.4</v>
      </c>
      <c r="C24" s="46" t="s">
        <v>443</v>
      </c>
      <c r="D24" s="68">
        <v>89.6</v>
      </c>
      <c r="E24" s="68" t="s">
        <v>444</v>
      </c>
      <c r="F24" s="68">
        <v>84.2</v>
      </c>
      <c r="G24" s="46" t="s">
        <v>445</v>
      </c>
      <c r="H24" s="68">
        <v>81.2</v>
      </c>
      <c r="I24" s="46" t="s">
        <v>446</v>
      </c>
    </row>
    <row r="25" spans="1:28" x14ac:dyDescent="0.35">
      <c r="A25" s="2" t="s">
        <v>140</v>
      </c>
      <c r="B25" s="68">
        <v>54.9</v>
      </c>
      <c r="C25" s="46" t="s">
        <v>447</v>
      </c>
      <c r="D25" s="68">
        <v>26.8</v>
      </c>
      <c r="E25" s="68" t="s">
        <v>448</v>
      </c>
      <c r="F25" s="68">
        <v>22.7</v>
      </c>
      <c r="G25" s="46" t="s">
        <v>449</v>
      </c>
      <c r="H25" s="68">
        <v>20.3</v>
      </c>
      <c r="I25" s="46" t="s">
        <v>450</v>
      </c>
    </row>
    <row r="26" spans="1:28" x14ac:dyDescent="0.35">
      <c r="A26" s="2" t="s">
        <v>139</v>
      </c>
      <c r="B26" s="68">
        <v>89.4</v>
      </c>
      <c r="C26" s="46" t="s">
        <v>451</v>
      </c>
      <c r="D26" s="68">
        <v>78.5</v>
      </c>
      <c r="E26" s="68" t="s">
        <v>452</v>
      </c>
      <c r="F26" s="68">
        <v>70.7</v>
      </c>
      <c r="G26" s="46" t="s">
        <v>453</v>
      </c>
      <c r="H26" s="68">
        <v>62.9</v>
      </c>
      <c r="I26" s="46" t="s">
        <v>454</v>
      </c>
    </row>
    <row r="27" spans="1:28" x14ac:dyDescent="0.35">
      <c r="A27" s="2" t="s">
        <v>138</v>
      </c>
      <c r="B27" s="68">
        <v>80.5</v>
      </c>
      <c r="C27" s="46" t="s">
        <v>455</v>
      </c>
      <c r="D27" s="68">
        <v>67.3</v>
      </c>
      <c r="E27" s="68" t="s">
        <v>456</v>
      </c>
      <c r="F27" s="68">
        <v>62.4</v>
      </c>
      <c r="G27" s="46" t="s">
        <v>457</v>
      </c>
      <c r="H27" s="68">
        <v>60.5</v>
      </c>
      <c r="I27" s="46" t="s">
        <v>458</v>
      </c>
    </row>
    <row r="28" spans="1:28" x14ac:dyDescent="0.35">
      <c r="A28" s="10" t="s">
        <v>459</v>
      </c>
    </row>
    <row r="29" spans="1:28" x14ac:dyDescent="0.35">
      <c r="A29" s="6" t="s">
        <v>144</v>
      </c>
    </row>
    <row r="30" spans="1:28" x14ac:dyDescent="0.35">
      <c r="A30" s="13" t="s">
        <v>680</v>
      </c>
    </row>
    <row r="31" spans="1:28" x14ac:dyDescent="0.35">
      <c r="A31" s="13" t="s">
        <v>724</v>
      </c>
    </row>
    <row r="32" spans="1:28" x14ac:dyDescent="0.35">
      <c r="A32" s="13" t="s">
        <v>725</v>
      </c>
    </row>
    <row r="33" spans="1:1" x14ac:dyDescent="0.35">
      <c r="A33" s="6" t="s">
        <v>162</v>
      </c>
    </row>
    <row r="34" spans="1:1" x14ac:dyDescent="0.35">
      <c r="A34" s="6" t="s">
        <v>163</v>
      </c>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747-00FD-48FD-9F77-ACF7C36357A2}">
  <sheetPr codeName="Sheet34"/>
  <dimension ref="A1:R17"/>
  <sheetViews>
    <sheetView zoomScaleNormal="100" workbookViewId="0"/>
  </sheetViews>
  <sheetFormatPr defaultColWidth="9.1796875" defaultRowHeight="15.5" x14ac:dyDescent="0.35"/>
  <cols>
    <col min="1" max="1" width="18.81640625" style="5" customWidth="1"/>
    <col min="2" max="9" width="14" style="152" customWidth="1"/>
    <col min="10" max="13" width="9.1796875" style="5"/>
    <col min="14" max="14" width="18.26953125" style="5" bestFit="1" customWidth="1"/>
    <col min="15" max="15" width="9.1796875" style="5"/>
    <col min="16" max="16" width="11.453125" style="5" customWidth="1"/>
    <col min="17" max="17" width="10" style="5" customWidth="1"/>
    <col min="18" max="18" width="10.26953125" style="5" customWidth="1"/>
    <col min="19" max="19" width="9.1796875" style="5"/>
    <col min="20" max="20" width="10.81640625" style="5" customWidth="1"/>
    <col min="21" max="21" width="9.1796875" style="5"/>
    <col min="22" max="22" width="10.81640625" style="5" customWidth="1"/>
    <col min="23" max="16384" width="9.1796875" style="5"/>
  </cols>
  <sheetData>
    <row r="1" spans="1:18" x14ac:dyDescent="0.35">
      <c r="A1" s="8" t="s">
        <v>460</v>
      </c>
    </row>
    <row r="3" spans="1:18" ht="31" x14ac:dyDescent="0.35">
      <c r="A3" s="1" t="s">
        <v>89</v>
      </c>
      <c r="B3" s="83" t="s">
        <v>712</v>
      </c>
      <c r="C3" s="83" t="s">
        <v>713</v>
      </c>
      <c r="D3" s="83" t="s">
        <v>714</v>
      </c>
      <c r="E3" s="83" t="s">
        <v>715</v>
      </c>
      <c r="F3" s="83" t="s">
        <v>716</v>
      </c>
      <c r="G3" s="83" t="s">
        <v>717</v>
      </c>
      <c r="H3" s="83" t="s">
        <v>718</v>
      </c>
      <c r="I3" s="83" t="s">
        <v>719</v>
      </c>
    </row>
    <row r="4" spans="1:18" x14ac:dyDescent="0.35">
      <c r="A4" s="2" t="s">
        <v>101</v>
      </c>
      <c r="B4" s="151">
        <v>99.7</v>
      </c>
      <c r="C4" s="105" t="s">
        <v>461</v>
      </c>
      <c r="D4" s="151">
        <v>92.4</v>
      </c>
      <c r="E4" s="151" t="s">
        <v>462</v>
      </c>
      <c r="F4" s="151">
        <v>75.400000000000006</v>
      </c>
      <c r="G4" s="151" t="s">
        <v>463</v>
      </c>
      <c r="H4" s="151">
        <v>28.7</v>
      </c>
      <c r="I4" s="151" t="s">
        <v>464</v>
      </c>
    </row>
    <row r="5" spans="1:18" x14ac:dyDescent="0.35">
      <c r="A5" s="2" t="s">
        <v>99</v>
      </c>
      <c r="B5" s="151">
        <v>90.2</v>
      </c>
      <c r="C5" s="151" t="s">
        <v>465</v>
      </c>
      <c r="D5" s="151">
        <v>84.7</v>
      </c>
      <c r="E5" s="151" t="s">
        <v>466</v>
      </c>
      <c r="F5" s="151">
        <v>69.8</v>
      </c>
      <c r="G5" s="151" t="s">
        <v>467</v>
      </c>
      <c r="H5" s="151">
        <v>13.4</v>
      </c>
      <c r="I5" s="151" t="s">
        <v>468</v>
      </c>
    </row>
    <row r="6" spans="1:18" x14ac:dyDescent="0.35">
      <c r="A6" s="2" t="s">
        <v>469</v>
      </c>
      <c r="B6" s="151">
        <v>90.2</v>
      </c>
      <c r="C6" s="151" t="s">
        <v>470</v>
      </c>
      <c r="D6" s="151">
        <v>87.2</v>
      </c>
      <c r="E6" s="151" t="s">
        <v>471</v>
      </c>
      <c r="F6" s="151">
        <v>67.400000000000006</v>
      </c>
      <c r="G6" s="151" t="s">
        <v>472</v>
      </c>
      <c r="H6" s="151">
        <v>12.1</v>
      </c>
      <c r="I6" s="151" t="s">
        <v>473</v>
      </c>
    </row>
    <row r="7" spans="1:18" x14ac:dyDescent="0.35">
      <c r="A7" s="2" t="s">
        <v>474</v>
      </c>
      <c r="B7" s="151">
        <v>89.2</v>
      </c>
      <c r="C7" s="151" t="s">
        <v>475</v>
      </c>
      <c r="D7" s="151">
        <v>75.7</v>
      </c>
      <c r="E7" s="151" t="s">
        <v>476</v>
      </c>
      <c r="F7" s="151">
        <v>74</v>
      </c>
      <c r="G7" s="151" t="s">
        <v>477</v>
      </c>
      <c r="H7" s="151">
        <v>15.6</v>
      </c>
      <c r="I7" s="151" t="s">
        <v>478</v>
      </c>
    </row>
    <row r="8" spans="1:18" x14ac:dyDescent="0.35">
      <c r="A8" s="2" t="s">
        <v>98</v>
      </c>
      <c r="B8" s="151">
        <v>65.5</v>
      </c>
      <c r="C8" s="151" t="s">
        <v>479</v>
      </c>
      <c r="D8" s="151">
        <v>42.8</v>
      </c>
      <c r="E8" s="151" t="s">
        <v>480</v>
      </c>
      <c r="F8" s="151">
        <v>20.2</v>
      </c>
      <c r="G8" s="151" t="s">
        <v>481</v>
      </c>
      <c r="H8" s="151">
        <v>5</v>
      </c>
      <c r="I8" s="151" t="s">
        <v>482</v>
      </c>
    </row>
    <row r="9" spans="1:18" x14ac:dyDescent="0.35">
      <c r="A9" s="2" t="s">
        <v>483</v>
      </c>
      <c r="B9" s="151">
        <v>67.099999999999994</v>
      </c>
      <c r="C9" s="151" t="s">
        <v>484</v>
      </c>
      <c r="D9" s="151">
        <v>45.2</v>
      </c>
      <c r="E9" s="151" t="s">
        <v>485</v>
      </c>
      <c r="F9" s="151">
        <v>21.8</v>
      </c>
      <c r="G9" s="151" t="s">
        <v>486</v>
      </c>
      <c r="H9" s="151">
        <v>6</v>
      </c>
      <c r="I9" s="151" t="s">
        <v>487</v>
      </c>
    </row>
    <row r="10" spans="1:18" x14ac:dyDescent="0.35">
      <c r="A10" s="2" t="s">
        <v>488</v>
      </c>
      <c r="B10" s="151">
        <v>34.299999999999997</v>
      </c>
      <c r="C10" s="151" t="s">
        <v>489</v>
      </c>
      <c r="D10" s="151">
        <v>17.600000000000001</v>
      </c>
      <c r="E10" s="151" t="s">
        <v>490</v>
      </c>
      <c r="F10" s="151">
        <v>14.4</v>
      </c>
      <c r="G10" s="151" t="s">
        <v>491</v>
      </c>
      <c r="H10" s="151">
        <v>2.2999999999999998</v>
      </c>
      <c r="I10" s="151" t="s">
        <v>492</v>
      </c>
    </row>
    <row r="11" spans="1:18" x14ac:dyDescent="0.35">
      <c r="A11" s="2" t="s">
        <v>97</v>
      </c>
      <c r="B11" s="151">
        <v>99.9</v>
      </c>
      <c r="C11" s="151" t="s">
        <v>493</v>
      </c>
      <c r="D11" s="151">
        <v>99.5</v>
      </c>
      <c r="E11" s="151" t="s">
        <v>494</v>
      </c>
      <c r="F11" s="151">
        <v>99.5</v>
      </c>
      <c r="G11" s="151" t="s">
        <v>495</v>
      </c>
      <c r="H11" s="151">
        <v>46.2</v>
      </c>
      <c r="I11" s="151" t="s">
        <v>496</v>
      </c>
    </row>
    <row r="12" spans="1:18" x14ac:dyDescent="0.35">
      <c r="A12" s="5" t="s">
        <v>684</v>
      </c>
    </row>
    <row r="13" spans="1:18" x14ac:dyDescent="0.35">
      <c r="A13" s="6" t="s">
        <v>144</v>
      </c>
      <c r="O13" s="67"/>
      <c r="P13" s="67"/>
      <c r="Q13" s="67"/>
      <c r="R13" s="67"/>
    </row>
    <row r="14" spans="1:18" x14ac:dyDescent="0.35">
      <c r="A14" s="13" t="s">
        <v>680</v>
      </c>
      <c r="O14" s="67"/>
      <c r="P14" s="67"/>
      <c r="Q14" s="67"/>
      <c r="R14" s="67"/>
    </row>
    <row r="15" spans="1:18" x14ac:dyDescent="0.35">
      <c r="A15" s="13" t="s">
        <v>723</v>
      </c>
      <c r="O15" s="67"/>
      <c r="P15" s="67"/>
      <c r="Q15" s="67"/>
      <c r="R15" s="67"/>
    </row>
    <row r="16" spans="1:18" x14ac:dyDescent="0.35">
      <c r="A16" s="6" t="s">
        <v>162</v>
      </c>
      <c r="O16" s="67"/>
      <c r="P16" s="67"/>
      <c r="Q16" s="67"/>
      <c r="R16" s="67"/>
    </row>
    <row r="17" spans="1:1" x14ac:dyDescent="0.35">
      <c r="A17" s="6" t="s">
        <v>497</v>
      </c>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D76E0-2B81-40E1-943A-654E21C10BDE}">
  <sheetPr codeName="Sheet35"/>
  <dimension ref="A1:O70"/>
  <sheetViews>
    <sheetView zoomScale="85" zoomScaleNormal="85" workbookViewId="0"/>
  </sheetViews>
  <sheetFormatPr defaultColWidth="8.7265625" defaultRowHeight="15.5" x14ac:dyDescent="0.35"/>
  <cols>
    <col min="1" max="1" width="50.453125" style="5" customWidth="1"/>
    <col min="2" max="2" width="20" style="5" customWidth="1"/>
    <col min="3" max="7" width="8.7265625" style="5"/>
    <col min="8" max="12" width="8.7265625" style="5" customWidth="1"/>
    <col min="13" max="13" width="25.453125" style="5" customWidth="1"/>
    <col min="14" max="14" width="4.1796875" style="9" customWidth="1"/>
    <col min="15" max="15" width="8.7265625" style="5" hidden="1" customWidth="1"/>
    <col min="16" max="16" width="51.7265625" style="5" customWidth="1"/>
    <col min="17" max="17" width="25.81640625" style="5" customWidth="1"/>
    <col min="18" max="16384" width="8.7265625" style="5"/>
  </cols>
  <sheetData>
    <row r="1" spans="1:2" x14ac:dyDescent="0.35">
      <c r="A1" s="8" t="s">
        <v>498</v>
      </c>
    </row>
    <row r="3" spans="1:2" x14ac:dyDescent="0.35">
      <c r="A3" s="2" t="s">
        <v>89</v>
      </c>
      <c r="B3" s="147" t="s">
        <v>499</v>
      </c>
    </row>
    <row r="4" spans="1:2" x14ac:dyDescent="0.35">
      <c r="A4" s="153" t="s">
        <v>170</v>
      </c>
      <c r="B4" s="154">
        <f>VLOOKUP(A4,[2]Sheet2!$A$3:$B$64,2,FALSE)</f>
        <v>2498</v>
      </c>
    </row>
    <row r="5" spans="1:2" x14ac:dyDescent="0.35">
      <c r="A5" s="118" t="s">
        <v>176</v>
      </c>
      <c r="B5" s="154">
        <f>VLOOKUP(A5,[2]Sheet2!$A$3:$B$64,2,FALSE)</f>
        <v>4458</v>
      </c>
    </row>
    <row r="6" spans="1:2" x14ac:dyDescent="0.35">
      <c r="A6" s="108" t="s">
        <v>171</v>
      </c>
      <c r="B6" s="154">
        <f>VLOOKUP(A6,[2]Sheet2!$A$3:$B$64,2,FALSE)</f>
        <v>4304</v>
      </c>
    </row>
    <row r="7" spans="1:2" x14ac:dyDescent="0.35">
      <c r="A7" s="103" t="s">
        <v>167</v>
      </c>
      <c r="B7" s="154">
        <f>VLOOKUP(A7,[2]Sheet2!$A$3:$B$64,2,FALSE)</f>
        <v>3898</v>
      </c>
    </row>
    <row r="8" spans="1:2" x14ac:dyDescent="0.35">
      <c r="A8" s="108" t="s">
        <v>174</v>
      </c>
      <c r="B8" s="154">
        <f>VLOOKUP(A8,[2]Sheet2!$A$3:$B$64,2,FALSE)</f>
        <v>8149</v>
      </c>
    </row>
    <row r="9" spans="1:2" x14ac:dyDescent="0.35">
      <c r="A9" s="118" t="s">
        <v>172</v>
      </c>
      <c r="B9" s="154">
        <f>VLOOKUP(A9,[2]Sheet2!$A$3:$B$64,2,FALSE)</f>
        <v>7414</v>
      </c>
    </row>
    <row r="10" spans="1:2" x14ac:dyDescent="0.35">
      <c r="A10" s="155" t="s">
        <v>500</v>
      </c>
      <c r="B10" s="154">
        <f>VLOOKUP(A10,[2]Sheet2!$A$3:$B$64,2,FALSE)</f>
        <v>1067</v>
      </c>
    </row>
    <row r="11" spans="1:2" x14ac:dyDescent="0.35">
      <c r="A11" s="155" t="s">
        <v>501</v>
      </c>
      <c r="B11" s="154">
        <f>VLOOKUP(A11,[2]Sheet2!$A$3:$B$64,2,FALSE)</f>
        <v>3459</v>
      </c>
    </row>
    <row r="12" spans="1:2" x14ac:dyDescent="0.35">
      <c r="A12" s="103" t="s">
        <v>502</v>
      </c>
      <c r="B12" s="154" t="s">
        <v>184</v>
      </c>
    </row>
    <row r="13" spans="1:2" x14ac:dyDescent="0.35">
      <c r="A13" s="155" t="s">
        <v>503</v>
      </c>
      <c r="B13" s="154" t="s">
        <v>184</v>
      </c>
    </row>
    <row r="14" spans="1:2" x14ac:dyDescent="0.35">
      <c r="A14" s="155" t="s">
        <v>504</v>
      </c>
      <c r="B14" s="154" t="s">
        <v>184</v>
      </c>
    </row>
    <row r="15" spans="1:2" x14ac:dyDescent="0.35">
      <c r="A15" s="108" t="s">
        <v>505</v>
      </c>
      <c r="B15" s="154">
        <f>VLOOKUP(A15,[2]Sheet2!$A$3:$B$64,2,FALSE)</f>
        <v>7091</v>
      </c>
    </row>
    <row r="16" spans="1:2" x14ac:dyDescent="0.35">
      <c r="A16" s="153" t="s">
        <v>169</v>
      </c>
      <c r="B16" s="154">
        <f>VLOOKUP(A16,[2]Sheet2!$A$3:$B$64,2,FALSE)</f>
        <v>9354</v>
      </c>
    </row>
    <row r="17" spans="1:2" x14ac:dyDescent="0.35">
      <c r="A17" s="153" t="s">
        <v>177</v>
      </c>
      <c r="B17" s="154">
        <f>VLOOKUP(A17,[2]Sheet2!$A$3:$B$64,2,FALSE)</f>
        <v>10794</v>
      </c>
    </row>
    <row r="18" spans="1:2" x14ac:dyDescent="0.35">
      <c r="A18" s="108" t="s">
        <v>100</v>
      </c>
      <c r="B18" s="154">
        <f>VLOOKUP(A18,[2]Sheet2!$A$3:$B$64,2,FALSE)</f>
        <v>10458</v>
      </c>
    </row>
    <row r="19" spans="1:2" x14ac:dyDescent="0.35">
      <c r="A19" s="155" t="s">
        <v>506</v>
      </c>
      <c r="B19" s="154">
        <v>7848</v>
      </c>
    </row>
    <row r="20" spans="1:2" x14ac:dyDescent="0.35">
      <c r="A20" s="156" t="s">
        <v>507</v>
      </c>
      <c r="B20" s="154">
        <f>VLOOKUP(A20,[2]Sheet2!$A$3:$B$64,2,FALSE)</f>
        <v>1491</v>
      </c>
    </row>
    <row r="21" spans="1:2" x14ac:dyDescent="0.35">
      <c r="A21" s="156" t="s">
        <v>508</v>
      </c>
      <c r="B21" s="154">
        <f>VLOOKUP(A21,[2]Sheet2!$A$3:$B$64,2,FALSE)</f>
        <v>5788</v>
      </c>
    </row>
    <row r="22" spans="1:2" x14ac:dyDescent="0.35">
      <c r="A22" s="155" t="s">
        <v>509</v>
      </c>
      <c r="B22" s="154">
        <v>422</v>
      </c>
    </row>
    <row r="23" spans="1:2" x14ac:dyDescent="0.35">
      <c r="A23" s="108" t="s">
        <v>173</v>
      </c>
      <c r="B23" s="154">
        <f>VLOOKUP(A23,[2]Sheet2!$A$3:$B$64,2,FALSE)</f>
        <v>15846</v>
      </c>
    </row>
    <row r="24" spans="1:2" x14ac:dyDescent="0.35">
      <c r="A24" s="108" t="s">
        <v>139</v>
      </c>
      <c r="B24" s="154">
        <f>VLOOKUP(A24,[2]Sheet2!$A$3:$B$64,2,FALSE)</f>
        <v>18879</v>
      </c>
    </row>
    <row r="25" spans="1:2" x14ac:dyDescent="0.35">
      <c r="A25" s="155" t="s">
        <v>510</v>
      </c>
      <c r="B25" s="154">
        <f>VLOOKUP(A25,[2]Sheet2!$A$3:$B$64,2,FALSE)</f>
        <v>150</v>
      </c>
    </row>
    <row r="26" spans="1:2" x14ac:dyDescent="0.35">
      <c r="A26" s="155" t="s">
        <v>511</v>
      </c>
      <c r="B26" s="154">
        <f>VLOOKUP(A26,[2]Sheet2!$A$3:$B$64,2,FALSE)</f>
        <v>2873</v>
      </c>
    </row>
    <row r="27" spans="1:2" x14ac:dyDescent="0.35">
      <c r="A27" s="155" t="s">
        <v>512</v>
      </c>
      <c r="B27" s="154">
        <f>VLOOKUP(A27,[2]Sheet2!$A$3:$B$64,2,FALSE)</f>
        <v>2998</v>
      </c>
    </row>
    <row r="28" spans="1:2" x14ac:dyDescent="0.35">
      <c r="A28" s="155" t="s">
        <v>513</v>
      </c>
      <c r="B28" s="154">
        <f>VLOOKUP(A28,[2]Sheet2!$A$3:$B$64,2,FALSE)</f>
        <v>3500</v>
      </c>
    </row>
    <row r="29" spans="1:2" x14ac:dyDescent="0.35">
      <c r="A29" s="155" t="s">
        <v>514</v>
      </c>
      <c r="B29" s="154">
        <f>VLOOKUP(A29,[2]Sheet2!$A$3:$B$64,2,FALSE)</f>
        <v>10232</v>
      </c>
    </row>
    <row r="30" spans="1:2" x14ac:dyDescent="0.35">
      <c r="A30" s="108" t="s">
        <v>141</v>
      </c>
      <c r="B30" s="154">
        <f>VLOOKUP(A30,[2]Sheet2!$A$3:$B$64,2,FALSE)</f>
        <v>21980</v>
      </c>
    </row>
    <row r="31" spans="1:2" x14ac:dyDescent="0.35">
      <c r="A31" s="108" t="s">
        <v>175</v>
      </c>
      <c r="B31" s="154">
        <f>VLOOKUP(A31,[2]Sheet2!$A$3:$B$64,2,FALSE)</f>
        <v>24525</v>
      </c>
    </row>
    <row r="32" spans="1:2" x14ac:dyDescent="0.35">
      <c r="A32" s="157" t="s">
        <v>515</v>
      </c>
      <c r="B32" s="154">
        <f>VLOOKUP(A32,[2]Sheet2!$A$3:$B$64,2,FALSE)</f>
        <v>545</v>
      </c>
    </row>
    <row r="33" spans="1:2" x14ac:dyDescent="0.35">
      <c r="A33" s="155" t="s">
        <v>516</v>
      </c>
      <c r="B33" s="154">
        <f>VLOOKUP(A33,[2]Sheet2!$A$3:$B$64,2,FALSE)</f>
        <v>1634</v>
      </c>
    </row>
    <row r="34" spans="1:2" x14ac:dyDescent="0.35">
      <c r="A34" s="155" t="s">
        <v>517</v>
      </c>
      <c r="B34" s="154">
        <f>VLOOKUP(A34,[2]Sheet2!$A$3:$B$64,2,FALSE)</f>
        <v>5632</v>
      </c>
    </row>
    <row r="35" spans="1:2" x14ac:dyDescent="0.35">
      <c r="A35" s="155" t="s">
        <v>518</v>
      </c>
      <c r="B35" s="154">
        <f>VLOOKUP(A35,[2]Sheet2!$A$3:$B$64,2,FALSE)</f>
        <v>15457</v>
      </c>
    </row>
    <row r="36" spans="1:2" x14ac:dyDescent="0.35">
      <c r="A36" s="103" t="s">
        <v>98</v>
      </c>
      <c r="B36" s="154">
        <f>VLOOKUP(A36,[2]Sheet2!$A$3:$B$64,2,FALSE)</f>
        <v>32602</v>
      </c>
    </row>
    <row r="37" spans="1:2" x14ac:dyDescent="0.35">
      <c r="A37" s="155" t="s">
        <v>519</v>
      </c>
      <c r="B37" s="154">
        <f>VLOOKUP(A37,[2]Sheet2!$A$3:$B$64,2,FALSE)</f>
        <v>839</v>
      </c>
    </row>
    <row r="38" spans="1:2" x14ac:dyDescent="0.35">
      <c r="A38" s="155" t="s">
        <v>520</v>
      </c>
      <c r="B38" s="154">
        <f>VLOOKUP(A38,[2]Sheet2!$A$3:$B$64,2,FALSE)</f>
        <v>32586</v>
      </c>
    </row>
    <row r="39" spans="1:2" x14ac:dyDescent="0.35">
      <c r="A39" s="108" t="s">
        <v>145</v>
      </c>
      <c r="B39" s="154">
        <f>VLOOKUP(A39,[2]Sheet2!$A$3:$B$64,2,FALSE)</f>
        <v>35014</v>
      </c>
    </row>
    <row r="40" spans="1:2" x14ac:dyDescent="0.35">
      <c r="A40" s="155" t="s">
        <v>521</v>
      </c>
      <c r="B40" s="154">
        <f>VLOOKUP(A40,[2]Sheet2!$A$3:$B$64,2,FALSE)</f>
        <v>235</v>
      </c>
    </row>
    <row r="41" spans="1:2" x14ac:dyDescent="0.35">
      <c r="A41" s="156" t="s">
        <v>522</v>
      </c>
      <c r="B41" s="154">
        <f>VLOOKUP(A41,[2]Sheet2!$A$3:$B$64,2,FALSE)</f>
        <v>1557</v>
      </c>
    </row>
    <row r="42" spans="1:2" x14ac:dyDescent="0.35">
      <c r="A42" s="156" t="s">
        <v>523</v>
      </c>
      <c r="B42" s="154">
        <f>VLOOKUP(A42,[2]Sheet2!$A$3:$B$64,2,FALSE)</f>
        <v>1790</v>
      </c>
    </row>
    <row r="43" spans="1:2" x14ac:dyDescent="0.35">
      <c r="A43" s="121" t="s">
        <v>361</v>
      </c>
      <c r="B43" s="154">
        <f>VLOOKUP(A43,[2]Sheet2!$A$3:$B$64,2,FALSE)</f>
        <v>43761</v>
      </c>
    </row>
    <row r="44" spans="1:2" x14ac:dyDescent="0.35">
      <c r="A44" s="156" t="s">
        <v>168</v>
      </c>
      <c r="B44" s="154">
        <f>VLOOKUP(A44,[2]Sheet2!$A$3:$B$64,2,FALSE)</f>
        <v>7961</v>
      </c>
    </row>
    <row r="45" spans="1:2" x14ac:dyDescent="0.35">
      <c r="A45" s="156" t="s">
        <v>524</v>
      </c>
      <c r="B45" s="154">
        <f>VLOOKUP(A45,[2]Sheet2!$A$3:$B$64,2,FALSE)</f>
        <v>14792</v>
      </c>
    </row>
    <row r="46" spans="1:2" x14ac:dyDescent="0.35">
      <c r="A46" s="155" t="s">
        <v>525</v>
      </c>
      <c r="B46" s="154">
        <f>VLOOKUP(A46,[2]Sheet2!$A$3:$B$64,2,FALSE)</f>
        <v>23299</v>
      </c>
    </row>
    <row r="47" spans="1:2" x14ac:dyDescent="0.35">
      <c r="A47" s="155" t="s">
        <v>143</v>
      </c>
      <c r="B47" s="154">
        <f>VLOOKUP(A47,[2]Sheet2!$A$3:$B$64,2,FALSE)</f>
        <v>38078</v>
      </c>
    </row>
    <row r="48" spans="1:2" x14ac:dyDescent="0.35">
      <c r="A48" s="103" t="s">
        <v>526</v>
      </c>
      <c r="B48" s="154">
        <f>VLOOKUP(A48,[2]Sheet2!$A$3:$B$64,2,FALSE)</f>
        <v>45971</v>
      </c>
    </row>
    <row r="49" spans="1:2" x14ac:dyDescent="0.35">
      <c r="A49" s="157" t="s">
        <v>527</v>
      </c>
      <c r="B49" s="154">
        <f>VLOOKUP(A49,[2]Sheet2!$A$3:$B$64,2,FALSE)</f>
        <v>41</v>
      </c>
    </row>
    <row r="50" spans="1:2" x14ac:dyDescent="0.35">
      <c r="A50" s="157" t="s">
        <v>528</v>
      </c>
      <c r="B50" s="154">
        <f>VLOOKUP(A50,[2]Sheet2!$A$3:$B$64,2,FALSE)</f>
        <v>575</v>
      </c>
    </row>
    <row r="51" spans="1:2" x14ac:dyDescent="0.35">
      <c r="A51" s="155" t="s">
        <v>529</v>
      </c>
      <c r="B51" s="154">
        <f>VLOOKUP(A51,[2]Sheet2!$A$3:$B$64,2,FALSE)</f>
        <v>2045</v>
      </c>
    </row>
    <row r="52" spans="1:2" x14ac:dyDescent="0.35">
      <c r="A52" s="155" t="s">
        <v>530</v>
      </c>
      <c r="B52" s="154">
        <f>VLOOKUP(A52,[2]Sheet2!$A$3:$B$64,2,FALSE)</f>
        <v>46005</v>
      </c>
    </row>
    <row r="53" spans="1:2" x14ac:dyDescent="0.35">
      <c r="A53" s="153" t="s">
        <v>178</v>
      </c>
      <c r="B53" s="154">
        <f>VLOOKUP(A53,[2]Sheet2!$A$3:$B$64,2,FALSE)</f>
        <v>50437</v>
      </c>
    </row>
    <row r="54" spans="1:2" x14ac:dyDescent="0.35">
      <c r="A54" s="158" t="s">
        <v>531</v>
      </c>
      <c r="B54" s="154">
        <f>VLOOKUP(A54,[2]Sheet2!$A$3:$B$64,2,FALSE)</f>
        <v>7245</v>
      </c>
    </row>
    <row r="55" spans="1:2" x14ac:dyDescent="0.35">
      <c r="A55" s="159" t="s">
        <v>474</v>
      </c>
      <c r="B55" s="154">
        <f>VLOOKUP(A55,[2]Sheet2!$A$3:$B$64,2,FALSE)</f>
        <v>20151</v>
      </c>
    </row>
    <row r="56" spans="1:2" x14ac:dyDescent="0.35">
      <c r="A56" s="158" t="s">
        <v>532</v>
      </c>
      <c r="B56" s="154">
        <f>VLOOKUP(A56,[2]Sheet2!$A$3:$B$64,2,FALSE)</f>
        <v>21693</v>
      </c>
    </row>
    <row r="57" spans="1:2" x14ac:dyDescent="0.35">
      <c r="A57" s="158" t="s">
        <v>533</v>
      </c>
      <c r="B57" s="154">
        <f>VLOOKUP(A57,[2]Sheet2!$A$3:$B$64,2,FALSE)</f>
        <v>27090</v>
      </c>
    </row>
    <row r="58" spans="1:2" x14ac:dyDescent="0.35">
      <c r="A58" s="155" t="s">
        <v>534</v>
      </c>
      <c r="B58" s="154">
        <f>VLOOKUP(A58,[2]Sheet2!$A$3:$B$64,2,FALSE)</f>
        <v>27396</v>
      </c>
    </row>
    <row r="59" spans="1:2" x14ac:dyDescent="0.35">
      <c r="A59" s="155" t="s">
        <v>535</v>
      </c>
      <c r="B59" s="154">
        <f>VLOOKUP(A59,[2]Sheet2!$A$3:$B$64,2,FALSE)</f>
        <v>50266</v>
      </c>
    </row>
    <row r="60" spans="1:2" x14ac:dyDescent="0.35">
      <c r="A60" s="103" t="s">
        <v>99</v>
      </c>
      <c r="B60" s="154">
        <f>VLOOKUP(A60,[2]Sheet2!$A$3:$B$64,2,FALSE)</f>
        <v>76260</v>
      </c>
    </row>
    <row r="61" spans="1:2" x14ac:dyDescent="0.35">
      <c r="A61" s="108" t="s">
        <v>97</v>
      </c>
      <c r="B61" s="154">
        <f>VLOOKUP(A61,[2]Sheet2!$A$3:$B$64,2,FALSE)</f>
        <v>128789</v>
      </c>
    </row>
    <row r="62" spans="1:2" x14ac:dyDescent="0.35">
      <c r="A62" s="108" t="s">
        <v>101</v>
      </c>
      <c r="B62" s="154">
        <f>VLOOKUP(A62,[2]Sheet2!$A$3:$B$64,2,FALSE)</f>
        <v>148752</v>
      </c>
    </row>
    <row r="63" spans="1:2" x14ac:dyDescent="0.35">
      <c r="A63" s="6" t="s">
        <v>536</v>
      </c>
    </row>
    <row r="64" spans="1:2" x14ac:dyDescent="0.35">
      <c r="A64" s="7" t="s">
        <v>537</v>
      </c>
    </row>
    <row r="65" spans="1:1" x14ac:dyDescent="0.35">
      <c r="A65" s="7" t="s">
        <v>538</v>
      </c>
    </row>
    <row r="66" spans="1:1" x14ac:dyDescent="0.35">
      <c r="A66" s="6" t="s">
        <v>144</v>
      </c>
    </row>
    <row r="67" spans="1:1" x14ac:dyDescent="0.35">
      <c r="A67" s="13" t="s">
        <v>720</v>
      </c>
    </row>
    <row r="68" spans="1:1" x14ac:dyDescent="0.35">
      <c r="A68" s="13" t="s">
        <v>721</v>
      </c>
    </row>
    <row r="69" spans="1:1" x14ac:dyDescent="0.35">
      <c r="A69" s="6" t="s">
        <v>162</v>
      </c>
    </row>
    <row r="70" spans="1:1" x14ac:dyDescent="0.35">
      <c r="A70" s="6" t="s">
        <v>163</v>
      </c>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62AE-FC56-451B-B5B1-2D99868D79BA}">
  <sheetPr codeName="Sheet36">
    <pageSetUpPr fitToPage="1"/>
  </sheetPr>
  <dimension ref="A1:G43"/>
  <sheetViews>
    <sheetView zoomScale="85" zoomScaleNormal="85" workbookViewId="0"/>
  </sheetViews>
  <sheetFormatPr defaultColWidth="8.7265625" defaultRowHeight="15.5" x14ac:dyDescent="0.35"/>
  <cols>
    <col min="1" max="1" width="8.7265625" style="5"/>
    <col min="2" max="2" width="18.1796875" style="5" bestFit="1" customWidth="1"/>
    <col min="3" max="3" width="16.7265625" style="5" bestFit="1" customWidth="1"/>
    <col min="4" max="7" width="15.54296875" style="5" customWidth="1"/>
    <col min="8" max="19" width="8.7265625" style="5"/>
    <col min="20" max="21" width="32.54296875" style="5" customWidth="1"/>
    <col min="22" max="22" width="8.7265625" style="5"/>
    <col min="23" max="23" width="18.81640625" style="5" customWidth="1"/>
    <col min="24" max="24" width="15" style="5" customWidth="1"/>
    <col min="25" max="25" width="15.453125" style="5" customWidth="1"/>
    <col min="26" max="26" width="11.54296875" style="5" customWidth="1"/>
    <col min="27" max="28" width="11.54296875" style="5" bestFit="1" customWidth="1"/>
    <col min="29" max="16384" width="8.7265625" style="5"/>
  </cols>
  <sheetData>
    <row r="1" spans="1:7" x14ac:dyDescent="0.35">
      <c r="A1" s="5" t="s">
        <v>722</v>
      </c>
    </row>
    <row r="3" spans="1:7" x14ac:dyDescent="0.35">
      <c r="A3" s="2" t="s">
        <v>91</v>
      </c>
      <c r="B3" s="2" t="s">
        <v>539</v>
      </c>
      <c r="C3" s="2" t="s">
        <v>540</v>
      </c>
      <c r="D3" s="2" t="s">
        <v>101</v>
      </c>
      <c r="E3" s="2" t="s">
        <v>99</v>
      </c>
      <c r="F3" s="2" t="s">
        <v>98</v>
      </c>
      <c r="G3" s="2" t="s">
        <v>97</v>
      </c>
    </row>
    <row r="4" spans="1:7" x14ac:dyDescent="0.35">
      <c r="A4" s="46">
        <v>2000</v>
      </c>
      <c r="B4" s="160">
        <v>240277</v>
      </c>
      <c r="C4" s="160">
        <f>B4 - D4-E4-F4-G4</f>
        <v>102874</v>
      </c>
      <c r="D4" s="160">
        <v>49821</v>
      </c>
      <c r="E4" s="160">
        <v>29874</v>
      </c>
      <c r="F4" s="160">
        <v>12985</v>
      </c>
      <c r="G4" s="160">
        <v>44723</v>
      </c>
    </row>
    <row r="5" spans="1:7" x14ac:dyDescent="0.35">
      <c r="A5" s="46">
        <v>2001</v>
      </c>
      <c r="B5" s="160">
        <v>249933</v>
      </c>
      <c r="C5" s="160">
        <f t="shared" ref="C5:C24" si="0">B5 - D5-E5-F5-G5</f>
        <v>105961</v>
      </c>
      <c r="D5" s="160">
        <v>51265</v>
      </c>
      <c r="E5" s="160">
        <v>31086</v>
      </c>
      <c r="F5" s="160">
        <v>13298</v>
      </c>
      <c r="G5" s="160">
        <v>48323</v>
      </c>
    </row>
    <row r="6" spans="1:7" x14ac:dyDescent="0.35">
      <c r="A6" s="46">
        <v>2002</v>
      </c>
      <c r="B6" s="160">
        <v>259387</v>
      </c>
      <c r="C6" s="160">
        <f t="shared" si="0"/>
        <v>109738</v>
      </c>
      <c r="D6" s="160">
        <v>52884</v>
      </c>
      <c r="E6" s="160">
        <v>32150</v>
      </c>
      <c r="F6" s="160">
        <v>13392</v>
      </c>
      <c r="G6" s="160">
        <v>51223</v>
      </c>
    </row>
    <row r="7" spans="1:7" x14ac:dyDescent="0.35">
      <c r="A7" s="46">
        <v>2003</v>
      </c>
      <c r="B7" s="160">
        <v>267746</v>
      </c>
      <c r="C7" s="160">
        <f t="shared" si="0"/>
        <v>113569</v>
      </c>
      <c r="D7" s="160">
        <v>54258</v>
      </c>
      <c r="E7" s="160">
        <v>33103</v>
      </c>
      <c r="F7" s="160">
        <v>13452</v>
      </c>
      <c r="G7" s="160">
        <v>53364</v>
      </c>
    </row>
    <row r="8" spans="1:7" x14ac:dyDescent="0.35">
      <c r="A8" s="46">
        <v>2004</v>
      </c>
      <c r="B8" s="160">
        <v>277957</v>
      </c>
      <c r="C8" s="160">
        <f t="shared" si="0"/>
        <v>117600</v>
      </c>
      <c r="D8" s="160">
        <v>55943</v>
      </c>
      <c r="E8" s="160">
        <v>34313</v>
      </c>
      <c r="F8" s="160">
        <v>13793</v>
      </c>
      <c r="G8" s="160">
        <v>56308</v>
      </c>
    </row>
    <row r="9" spans="1:7" x14ac:dyDescent="0.35">
      <c r="A9" s="46">
        <v>2005</v>
      </c>
      <c r="B9" s="160">
        <v>288741</v>
      </c>
      <c r="C9" s="160">
        <f t="shared" si="0"/>
        <v>121585</v>
      </c>
      <c r="D9" s="160">
        <v>57394</v>
      </c>
      <c r="E9" s="160">
        <v>35514</v>
      </c>
      <c r="F9" s="160">
        <v>14343</v>
      </c>
      <c r="G9" s="160">
        <v>59905</v>
      </c>
    </row>
    <row r="10" spans="1:7" x14ac:dyDescent="0.35">
      <c r="A10" s="46">
        <v>2006</v>
      </c>
      <c r="B10" s="160">
        <v>299991</v>
      </c>
      <c r="C10" s="160">
        <f t="shared" si="0"/>
        <v>126019</v>
      </c>
      <c r="D10" s="160">
        <v>58954</v>
      </c>
      <c r="E10" s="160">
        <v>36946</v>
      </c>
      <c r="F10" s="160">
        <v>14556</v>
      </c>
      <c r="G10" s="160">
        <v>63516</v>
      </c>
    </row>
    <row r="11" spans="1:7" x14ac:dyDescent="0.35">
      <c r="A11" s="46">
        <v>2007</v>
      </c>
      <c r="B11" s="160">
        <v>311686</v>
      </c>
      <c r="C11" s="160">
        <f t="shared" si="0"/>
        <v>131498</v>
      </c>
      <c r="D11" s="160">
        <v>60264</v>
      </c>
      <c r="E11" s="160">
        <v>38241</v>
      </c>
      <c r="F11" s="160">
        <v>14889</v>
      </c>
      <c r="G11" s="160">
        <v>66794</v>
      </c>
    </row>
    <row r="12" spans="1:7" x14ac:dyDescent="0.35">
      <c r="A12" s="46">
        <v>2008</v>
      </c>
      <c r="B12" s="160">
        <v>322528</v>
      </c>
      <c r="C12" s="160">
        <f t="shared" si="0"/>
        <v>137004</v>
      </c>
      <c r="D12" s="160">
        <v>61427</v>
      </c>
      <c r="E12" s="160">
        <v>39534</v>
      </c>
      <c r="F12" s="160">
        <v>15221</v>
      </c>
      <c r="G12" s="160">
        <v>69342</v>
      </c>
    </row>
    <row r="13" spans="1:7" x14ac:dyDescent="0.35">
      <c r="A13" s="46">
        <v>2009</v>
      </c>
      <c r="B13" s="160">
        <v>333283</v>
      </c>
      <c r="C13" s="160">
        <f t="shared" si="0"/>
        <v>142443</v>
      </c>
      <c r="D13" s="160">
        <v>62761</v>
      </c>
      <c r="E13" s="160">
        <v>40670</v>
      </c>
      <c r="F13" s="160">
        <v>15723</v>
      </c>
      <c r="G13" s="160">
        <v>71686</v>
      </c>
    </row>
    <row r="14" spans="1:7" x14ac:dyDescent="0.35">
      <c r="A14" s="46">
        <v>2010</v>
      </c>
      <c r="B14" s="160">
        <v>343172</v>
      </c>
      <c r="C14" s="160">
        <f t="shared" si="0"/>
        <v>146696</v>
      </c>
      <c r="D14" s="160">
        <v>64372</v>
      </c>
      <c r="E14" s="160">
        <v>41751</v>
      </c>
      <c r="F14" s="160">
        <v>16520</v>
      </c>
      <c r="G14" s="160">
        <v>73833</v>
      </c>
    </row>
    <row r="15" spans="1:7" x14ac:dyDescent="0.35">
      <c r="A15" s="46">
        <v>2011</v>
      </c>
      <c r="B15" s="160">
        <v>353480</v>
      </c>
      <c r="C15" s="160">
        <f t="shared" si="0"/>
        <v>152061</v>
      </c>
      <c r="D15" s="160">
        <v>66068</v>
      </c>
      <c r="E15" s="160">
        <v>42667</v>
      </c>
      <c r="F15" s="160">
        <v>17151</v>
      </c>
      <c r="G15" s="160">
        <v>75533</v>
      </c>
    </row>
    <row r="16" spans="1:7" x14ac:dyDescent="0.35">
      <c r="A16" s="46">
        <v>2012</v>
      </c>
      <c r="B16" s="160">
        <v>362391</v>
      </c>
      <c r="C16" s="160">
        <f t="shared" si="0"/>
        <v>157241</v>
      </c>
      <c r="D16" s="160">
        <v>67580</v>
      </c>
      <c r="E16" s="160">
        <v>43494</v>
      </c>
      <c r="F16" s="160">
        <v>18131</v>
      </c>
      <c r="G16" s="160">
        <v>75945</v>
      </c>
    </row>
    <row r="17" spans="1:7" x14ac:dyDescent="0.35">
      <c r="A17" s="46">
        <v>2013</v>
      </c>
      <c r="B17" s="160">
        <v>370844</v>
      </c>
      <c r="C17" s="160">
        <f t="shared" si="0"/>
        <v>162817</v>
      </c>
      <c r="D17" s="160">
        <v>69264</v>
      </c>
      <c r="E17" s="160">
        <v>44317</v>
      </c>
      <c r="F17" s="160">
        <v>18804</v>
      </c>
      <c r="G17" s="160">
        <v>75642</v>
      </c>
    </row>
    <row r="18" spans="1:7" x14ac:dyDescent="0.35">
      <c r="A18" s="46">
        <v>2014</v>
      </c>
      <c r="B18" s="160">
        <v>378369</v>
      </c>
      <c r="C18" s="160">
        <f t="shared" si="0"/>
        <v>168382</v>
      </c>
      <c r="D18" s="160">
        <v>71134</v>
      </c>
      <c r="E18" s="160">
        <v>44858</v>
      </c>
      <c r="F18" s="160">
        <v>19436</v>
      </c>
      <c r="G18" s="160">
        <v>74559</v>
      </c>
    </row>
    <row r="19" spans="1:7" x14ac:dyDescent="0.35">
      <c r="A19" s="46">
        <v>2015</v>
      </c>
      <c r="B19" s="160">
        <v>386357</v>
      </c>
      <c r="C19" s="160">
        <f t="shared" si="0"/>
        <v>174627</v>
      </c>
      <c r="D19" s="160">
        <v>72826</v>
      </c>
      <c r="E19" s="160">
        <v>45321</v>
      </c>
      <c r="F19" s="160">
        <v>20209</v>
      </c>
      <c r="G19" s="160">
        <v>73374</v>
      </c>
    </row>
    <row r="20" spans="1:7" x14ac:dyDescent="0.35">
      <c r="A20" s="46">
        <v>2016</v>
      </c>
      <c r="B20" s="160">
        <v>393710</v>
      </c>
      <c r="C20" s="160">
        <f t="shared" si="0"/>
        <v>180182</v>
      </c>
      <c r="D20" s="160">
        <v>74604</v>
      </c>
      <c r="E20" s="160">
        <v>45595</v>
      </c>
      <c r="F20" s="160">
        <v>21027</v>
      </c>
      <c r="G20" s="160">
        <v>72302</v>
      </c>
    </row>
    <row r="21" spans="1:7" x14ac:dyDescent="0.35">
      <c r="A21" s="46">
        <v>2017</v>
      </c>
      <c r="B21" s="160">
        <v>402097</v>
      </c>
      <c r="C21" s="160">
        <f t="shared" si="0"/>
        <v>186330</v>
      </c>
      <c r="D21" s="160">
        <v>76107</v>
      </c>
      <c r="E21" s="160">
        <v>45769</v>
      </c>
      <c r="F21" s="160">
        <v>22256</v>
      </c>
      <c r="G21" s="160">
        <v>71635</v>
      </c>
    </row>
    <row r="22" spans="1:7" x14ac:dyDescent="0.35">
      <c r="A22" s="46">
        <v>2018</v>
      </c>
      <c r="B22" s="160">
        <v>410751</v>
      </c>
      <c r="C22" s="160">
        <f t="shared" si="0"/>
        <v>191610</v>
      </c>
      <c r="D22" s="160">
        <v>78124</v>
      </c>
      <c r="E22" s="160">
        <v>45520</v>
      </c>
      <c r="F22" s="160">
        <v>23402</v>
      </c>
      <c r="G22" s="160">
        <v>72095</v>
      </c>
    </row>
    <row r="23" spans="1:7" x14ac:dyDescent="0.35">
      <c r="A23" s="46">
        <v>2019</v>
      </c>
      <c r="B23" s="160">
        <v>418299</v>
      </c>
      <c r="C23" s="160">
        <f t="shared" si="0"/>
        <v>196705</v>
      </c>
      <c r="D23" s="160">
        <v>80182</v>
      </c>
      <c r="E23" s="160">
        <v>45442</v>
      </c>
      <c r="F23" s="160">
        <v>24684</v>
      </c>
      <c r="G23" s="160">
        <v>71286</v>
      </c>
    </row>
    <row r="24" spans="1:7" x14ac:dyDescent="0.35">
      <c r="A24" s="46">
        <v>2020</v>
      </c>
      <c r="B24" s="160">
        <v>419355</v>
      </c>
      <c r="C24" s="160">
        <f t="shared" si="0"/>
        <v>199414</v>
      </c>
      <c r="D24" s="160">
        <v>80486</v>
      </c>
      <c r="E24" s="160">
        <v>44924</v>
      </c>
      <c r="F24" s="160">
        <v>25401</v>
      </c>
      <c r="G24" s="160">
        <v>69130</v>
      </c>
    </row>
    <row r="25" spans="1:7" x14ac:dyDescent="0.35">
      <c r="A25" s="6" t="s">
        <v>161</v>
      </c>
    </row>
    <row r="26" spans="1:7" x14ac:dyDescent="0.35">
      <c r="A26" s="13" t="s">
        <v>721</v>
      </c>
    </row>
    <row r="27" spans="1:7" x14ac:dyDescent="0.35">
      <c r="A27" s="6" t="s">
        <v>162</v>
      </c>
    </row>
    <row r="28" spans="1:7" x14ac:dyDescent="0.35">
      <c r="A28" s="6" t="s">
        <v>163</v>
      </c>
    </row>
    <row r="29" spans="1:7" x14ac:dyDescent="0.35">
      <c r="A29" s="15"/>
    </row>
    <row r="30" spans="1:7" x14ac:dyDescent="0.35">
      <c r="A30" s="38"/>
    </row>
    <row r="43" spans="1:1" x14ac:dyDescent="0.35">
      <c r="A43" s="7"/>
    </row>
  </sheetData>
  <pageMargins left="0.7" right="0.7" top="0.75" bottom="0.75" header="0.3" footer="0.3"/>
  <pageSetup scale="7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93EA-3D5B-474F-AC5A-7A512FE57436}">
  <sheetPr codeName="Sheet4"/>
  <dimension ref="A1:N28"/>
  <sheetViews>
    <sheetView zoomScale="85" zoomScaleNormal="85" workbookViewId="0"/>
  </sheetViews>
  <sheetFormatPr defaultColWidth="9.1796875" defaultRowHeight="15.5" x14ac:dyDescent="0.35"/>
  <cols>
    <col min="1" max="1" width="16.54296875" style="5" customWidth="1"/>
    <col min="2" max="2" width="18" style="5" bestFit="1" customWidth="1"/>
    <col min="3" max="5" width="9.1796875" style="5"/>
    <col min="6" max="6" width="10.7265625" style="5" bestFit="1" customWidth="1"/>
    <col min="7" max="16384" width="9.1796875" style="5"/>
  </cols>
  <sheetData>
    <row r="1" spans="1:2" x14ac:dyDescent="0.35">
      <c r="A1" s="8" t="s">
        <v>699</v>
      </c>
    </row>
    <row r="3" spans="1:2" ht="43.5" customHeight="1" x14ac:dyDescent="0.35">
      <c r="A3" s="65" t="s">
        <v>72</v>
      </c>
      <c r="B3" s="65" t="s">
        <v>71</v>
      </c>
    </row>
    <row r="4" spans="1:2" x14ac:dyDescent="0.35">
      <c r="A4" s="23">
        <v>2020</v>
      </c>
      <c r="B4" s="146">
        <v>-5894</v>
      </c>
    </row>
    <row r="5" spans="1:2" x14ac:dyDescent="0.35">
      <c r="A5" s="23">
        <v>2021</v>
      </c>
      <c r="B5" s="146">
        <v>1942</v>
      </c>
    </row>
    <row r="6" spans="1:2" x14ac:dyDescent="0.35">
      <c r="A6" s="23">
        <v>2022</v>
      </c>
      <c r="B6" s="146">
        <v>9013</v>
      </c>
    </row>
    <row r="7" spans="1:2" x14ac:dyDescent="0.35">
      <c r="A7" s="23" t="s">
        <v>73</v>
      </c>
      <c r="B7" s="146">
        <v>5061</v>
      </c>
    </row>
    <row r="8" spans="1:2" x14ac:dyDescent="0.35">
      <c r="A8" s="8" t="s">
        <v>144</v>
      </c>
    </row>
    <row r="9" spans="1:2" x14ac:dyDescent="0.35">
      <c r="A9" s="5" t="s">
        <v>562</v>
      </c>
    </row>
    <row r="10" spans="1:2" x14ac:dyDescent="0.35">
      <c r="A10" s="5" t="s">
        <v>559</v>
      </c>
    </row>
    <row r="11" spans="1:2" x14ac:dyDescent="0.35">
      <c r="A11" s="116" t="s">
        <v>561</v>
      </c>
    </row>
    <row r="12" spans="1:2" x14ac:dyDescent="0.35">
      <c r="A12" s="116" t="s">
        <v>670</v>
      </c>
    </row>
    <row r="13" spans="1:2" x14ac:dyDescent="0.35">
      <c r="A13" s="116" t="s">
        <v>694</v>
      </c>
    </row>
    <row r="20" spans="4:14" ht="14.25" customHeight="1" x14ac:dyDescent="0.35">
      <c r="D20" s="143"/>
      <c r="E20" s="143"/>
      <c r="F20" s="143"/>
      <c r="G20" s="143"/>
      <c r="H20" s="143"/>
      <c r="I20" s="143"/>
      <c r="J20" s="143"/>
      <c r="K20" s="143"/>
      <c r="L20" s="143"/>
      <c r="M20" s="143"/>
      <c r="N20" s="143"/>
    </row>
    <row r="21" spans="4:14" x14ac:dyDescent="0.35">
      <c r="D21" s="143"/>
      <c r="E21" s="143"/>
      <c r="F21" s="143"/>
      <c r="G21" s="143"/>
      <c r="H21" s="143"/>
      <c r="I21" s="143"/>
      <c r="J21" s="143"/>
      <c r="K21" s="143"/>
      <c r="L21" s="143"/>
      <c r="M21" s="143"/>
      <c r="N21" s="143"/>
    </row>
    <row r="22" spans="4:14" x14ac:dyDescent="0.35">
      <c r="D22" s="143"/>
      <c r="E22" s="143"/>
      <c r="F22" s="143"/>
      <c r="G22" s="143"/>
      <c r="H22" s="143"/>
      <c r="I22" s="143"/>
      <c r="J22" s="143"/>
      <c r="K22" s="143"/>
      <c r="L22" s="143"/>
      <c r="M22" s="143"/>
      <c r="N22" s="143"/>
    </row>
    <row r="23" spans="4:14" x14ac:dyDescent="0.35">
      <c r="D23" s="143"/>
      <c r="E23" s="143"/>
      <c r="F23" s="143"/>
      <c r="G23" s="143"/>
      <c r="H23" s="143"/>
      <c r="I23" s="143"/>
      <c r="J23" s="143"/>
      <c r="K23" s="143"/>
      <c r="L23" s="143"/>
      <c r="M23" s="143"/>
      <c r="N23" s="143"/>
    </row>
    <row r="24" spans="4:14" x14ac:dyDescent="0.35">
      <c r="D24" s="143"/>
      <c r="E24" s="143"/>
      <c r="F24" s="143"/>
      <c r="G24" s="143"/>
      <c r="H24" s="143"/>
      <c r="I24" s="143"/>
      <c r="J24" s="143"/>
      <c r="K24" s="143"/>
      <c r="L24" s="143"/>
      <c r="M24" s="143"/>
      <c r="N24" s="143"/>
    </row>
    <row r="25" spans="4:14" x14ac:dyDescent="0.35">
      <c r="D25" s="143"/>
      <c r="E25" s="143"/>
      <c r="F25" s="143"/>
      <c r="G25" s="143"/>
      <c r="H25" s="143"/>
      <c r="I25" s="143"/>
      <c r="J25" s="143"/>
      <c r="K25" s="143"/>
      <c r="L25" s="143"/>
      <c r="M25" s="143"/>
      <c r="N25" s="143"/>
    </row>
    <row r="26" spans="4:14" x14ac:dyDescent="0.35">
      <c r="D26" s="143"/>
      <c r="E26" s="143"/>
      <c r="F26" s="143"/>
      <c r="G26" s="143"/>
      <c r="H26" s="143"/>
      <c r="I26" s="143"/>
      <c r="J26" s="143"/>
      <c r="K26" s="143"/>
      <c r="L26" s="143"/>
      <c r="M26" s="143"/>
      <c r="N26" s="143"/>
    </row>
    <row r="27" spans="4:14" x14ac:dyDescent="0.35">
      <c r="D27" s="143"/>
      <c r="E27" s="143"/>
      <c r="F27" s="143"/>
      <c r="G27" s="143"/>
      <c r="H27" s="143"/>
      <c r="I27" s="143"/>
      <c r="J27" s="143"/>
      <c r="K27" s="143"/>
      <c r="L27" s="143"/>
      <c r="M27" s="143"/>
      <c r="N27" s="143"/>
    </row>
    <row r="28" spans="4:14" x14ac:dyDescent="0.35">
      <c r="D28" s="143"/>
      <c r="E28" s="143"/>
      <c r="F28" s="143"/>
      <c r="G28" s="143"/>
      <c r="H28" s="143"/>
      <c r="I28" s="143"/>
      <c r="J28" s="143"/>
      <c r="K28" s="143"/>
      <c r="L28" s="143"/>
      <c r="M28" s="143"/>
      <c r="N28" s="14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91B9-FD43-4E3C-BAC1-1DAED440874B}">
  <sheetPr codeName="Sheet5"/>
  <dimension ref="A1:G45"/>
  <sheetViews>
    <sheetView zoomScale="85" zoomScaleNormal="85" workbookViewId="0"/>
  </sheetViews>
  <sheetFormatPr defaultColWidth="8.7265625" defaultRowHeight="15.5" x14ac:dyDescent="0.35"/>
  <cols>
    <col min="1" max="1" width="16" style="5" customWidth="1"/>
    <col min="2" max="2" width="9.453125" style="5" bestFit="1" customWidth="1"/>
    <col min="3" max="3" width="12.453125" style="5" bestFit="1" customWidth="1"/>
    <col min="4" max="5" width="9.453125" style="5" customWidth="1"/>
    <col min="6" max="6" width="9.81640625" style="5" customWidth="1"/>
    <col min="7" max="7" width="9.54296875" style="5" customWidth="1"/>
    <col min="8" max="23" width="8.7265625" style="5"/>
    <col min="24" max="24" width="36.1796875" style="5" bestFit="1" customWidth="1"/>
    <col min="25" max="25" width="9.453125" style="5" bestFit="1" customWidth="1"/>
    <col min="26" max="28" width="8.7265625" style="5"/>
    <col min="29" max="29" width="8.7265625" style="5" customWidth="1"/>
    <col min="30" max="30" width="5.81640625" style="5" bestFit="1" customWidth="1"/>
    <col min="31" max="31" width="7" style="5" bestFit="1" customWidth="1"/>
    <col min="32" max="32" width="25.7265625" style="5" customWidth="1"/>
    <col min="33" max="16384" width="8.7265625" style="5"/>
  </cols>
  <sheetData>
    <row r="1" spans="1:7" x14ac:dyDescent="0.35">
      <c r="A1" s="8" t="s">
        <v>735</v>
      </c>
      <c r="B1" s="8"/>
      <c r="C1" s="8"/>
      <c r="D1" s="8"/>
      <c r="E1" s="8"/>
      <c r="F1" s="8"/>
    </row>
    <row r="2" spans="1:7" x14ac:dyDescent="0.35">
      <c r="G2" s="8"/>
    </row>
    <row r="3" spans="1:7" ht="90" customHeight="1" x14ac:dyDescent="0.35">
      <c r="A3" s="66" t="s">
        <v>90</v>
      </c>
      <c r="B3" s="163" t="s">
        <v>91</v>
      </c>
      <c r="C3" s="66" t="s">
        <v>92</v>
      </c>
      <c r="D3" s="66" t="s">
        <v>93</v>
      </c>
      <c r="E3" s="66" t="s">
        <v>94</v>
      </c>
      <c r="F3" s="66" t="s">
        <v>95</v>
      </c>
      <c r="G3" s="66" t="s">
        <v>96</v>
      </c>
    </row>
    <row r="4" spans="1:7" x14ac:dyDescent="0.35">
      <c r="A4" s="2" t="s">
        <v>97</v>
      </c>
      <c r="B4" s="37">
        <v>2020</v>
      </c>
      <c r="C4" s="161">
        <v>6101</v>
      </c>
      <c r="D4" s="16">
        <v>15.67</v>
      </c>
      <c r="E4" s="16">
        <v>39.4</v>
      </c>
      <c r="F4" s="16">
        <v>24.779999999999998</v>
      </c>
      <c r="G4" s="16">
        <v>20.14</v>
      </c>
    </row>
    <row r="5" spans="1:7" x14ac:dyDescent="0.35">
      <c r="A5" s="2" t="s">
        <v>97</v>
      </c>
      <c r="B5" s="23">
        <v>2019</v>
      </c>
      <c r="C5" s="161">
        <v>7072</v>
      </c>
      <c r="D5" s="16">
        <v>15.440000000000001</v>
      </c>
      <c r="E5" s="16">
        <v>39.72</v>
      </c>
      <c r="F5" s="16">
        <v>26.200000000000003</v>
      </c>
      <c r="G5" s="16">
        <v>18.64</v>
      </c>
    </row>
    <row r="6" spans="1:7" x14ac:dyDescent="0.35">
      <c r="A6" s="2" t="s">
        <v>97</v>
      </c>
      <c r="B6" s="23">
        <v>2018</v>
      </c>
      <c r="C6" s="161">
        <v>8083</v>
      </c>
      <c r="D6" s="16">
        <v>20.080000000000002</v>
      </c>
      <c r="E6" s="16">
        <v>41.27</v>
      </c>
      <c r="F6" s="16">
        <v>23.200000000000003</v>
      </c>
      <c r="G6" s="16">
        <v>15.45</v>
      </c>
    </row>
    <row r="7" spans="1:7" x14ac:dyDescent="0.35">
      <c r="A7" s="2" t="s">
        <v>98</v>
      </c>
      <c r="B7" s="37">
        <v>2020</v>
      </c>
      <c r="C7" s="161">
        <v>8241</v>
      </c>
      <c r="D7" s="16">
        <v>27.24</v>
      </c>
      <c r="E7" s="16">
        <v>7.4300000000000006</v>
      </c>
      <c r="F7" s="16">
        <v>17.849999999999998</v>
      </c>
      <c r="G7" s="16">
        <v>47.48</v>
      </c>
    </row>
    <row r="8" spans="1:7" x14ac:dyDescent="0.35">
      <c r="A8" s="2" t="s">
        <v>98</v>
      </c>
      <c r="B8" s="23">
        <v>2019</v>
      </c>
      <c r="C8" s="161">
        <v>8779</v>
      </c>
      <c r="D8" s="16">
        <v>28.33</v>
      </c>
      <c r="E8" s="16">
        <v>8.6199999999999992</v>
      </c>
      <c r="F8" s="16">
        <v>18.149999999999999</v>
      </c>
      <c r="G8" s="16">
        <v>44.9</v>
      </c>
    </row>
    <row r="9" spans="1:7" x14ac:dyDescent="0.35">
      <c r="A9" s="2" t="s">
        <v>98</v>
      </c>
      <c r="B9" s="23">
        <v>2018</v>
      </c>
      <c r="C9" s="161">
        <v>8548</v>
      </c>
      <c r="D9" s="16">
        <v>26.97</v>
      </c>
      <c r="E9" s="16">
        <v>8.1</v>
      </c>
      <c r="F9" s="16">
        <v>18.14</v>
      </c>
      <c r="G9" s="16">
        <v>46.79</v>
      </c>
    </row>
    <row r="10" spans="1:7" x14ac:dyDescent="0.35">
      <c r="A10" s="2" t="s">
        <v>99</v>
      </c>
      <c r="B10" s="37">
        <v>2020</v>
      </c>
      <c r="C10" s="161">
        <v>6024</v>
      </c>
      <c r="D10" s="16">
        <v>16.63</v>
      </c>
      <c r="E10" s="16">
        <v>28.15</v>
      </c>
      <c r="F10" s="16">
        <v>29.18</v>
      </c>
      <c r="G10" s="16">
        <v>26.029999999999998</v>
      </c>
    </row>
    <row r="11" spans="1:7" x14ac:dyDescent="0.35">
      <c r="A11" s="2" t="s">
        <v>99</v>
      </c>
      <c r="B11" s="23">
        <v>2019</v>
      </c>
      <c r="C11" s="161">
        <v>6511</v>
      </c>
      <c r="D11" s="16">
        <v>19.61</v>
      </c>
      <c r="E11" s="16">
        <v>28.599999999999998</v>
      </c>
      <c r="F11" s="16">
        <v>28.749999999999996</v>
      </c>
      <c r="G11" s="16">
        <v>23.04</v>
      </c>
    </row>
    <row r="12" spans="1:7" x14ac:dyDescent="0.35">
      <c r="A12" s="2" t="s">
        <v>99</v>
      </c>
      <c r="B12" s="23">
        <v>2018</v>
      </c>
      <c r="C12" s="161">
        <v>6429</v>
      </c>
      <c r="D12" s="16">
        <v>20.11</v>
      </c>
      <c r="E12" s="16">
        <v>27.02</v>
      </c>
      <c r="F12" s="16">
        <v>29.630000000000003</v>
      </c>
      <c r="G12" s="16">
        <v>23.24</v>
      </c>
    </row>
    <row r="13" spans="1:7" x14ac:dyDescent="0.35">
      <c r="A13" s="2" t="s">
        <v>100</v>
      </c>
      <c r="B13" s="37">
        <v>2020</v>
      </c>
      <c r="C13" s="161">
        <v>502</v>
      </c>
      <c r="D13" s="16">
        <v>55.779999999999994</v>
      </c>
      <c r="E13" s="16">
        <v>24.7</v>
      </c>
      <c r="F13" s="16">
        <v>8.76</v>
      </c>
      <c r="G13" s="16">
        <v>10.76</v>
      </c>
    </row>
    <row r="14" spans="1:7" x14ac:dyDescent="0.35">
      <c r="A14" s="2" t="s">
        <v>100</v>
      </c>
      <c r="B14" s="23">
        <v>2019</v>
      </c>
      <c r="C14" s="161">
        <v>558</v>
      </c>
      <c r="D14" s="16">
        <v>63.080000000000005</v>
      </c>
      <c r="E14" s="16">
        <v>17.919999999999998</v>
      </c>
      <c r="F14" s="16">
        <v>6.81</v>
      </c>
      <c r="G14" s="16">
        <v>12.19</v>
      </c>
    </row>
    <row r="15" spans="1:7" x14ac:dyDescent="0.35">
      <c r="A15" s="2" t="s">
        <v>100</v>
      </c>
      <c r="B15" s="23">
        <v>2018</v>
      </c>
      <c r="C15" s="161">
        <v>516</v>
      </c>
      <c r="D15" s="16">
        <v>61.050000000000004</v>
      </c>
      <c r="E15" s="16">
        <v>23.45</v>
      </c>
      <c r="F15" s="16">
        <v>7.3599999999999994</v>
      </c>
      <c r="G15" s="16">
        <v>8.14</v>
      </c>
    </row>
    <row r="16" spans="1:7" x14ac:dyDescent="0.35">
      <c r="A16" s="2" t="s">
        <v>101</v>
      </c>
      <c r="B16" s="37">
        <v>2020</v>
      </c>
      <c r="C16" s="161">
        <v>8930</v>
      </c>
      <c r="D16" s="16">
        <v>70.16</v>
      </c>
      <c r="E16" s="16">
        <v>16.14</v>
      </c>
      <c r="F16" s="16">
        <v>7.5399999999999991</v>
      </c>
      <c r="G16" s="16">
        <v>6.17</v>
      </c>
    </row>
    <row r="17" spans="1:7" x14ac:dyDescent="0.35">
      <c r="A17" s="2" t="s">
        <v>101</v>
      </c>
      <c r="B17" s="23">
        <v>2019</v>
      </c>
      <c r="C17" s="161">
        <v>10274</v>
      </c>
      <c r="D17" s="16">
        <v>72.69</v>
      </c>
      <c r="E17" s="16">
        <v>14.71</v>
      </c>
      <c r="F17" s="16">
        <v>7.1400000000000006</v>
      </c>
      <c r="G17" s="16">
        <v>5.46</v>
      </c>
    </row>
    <row r="18" spans="1:7" x14ac:dyDescent="0.35">
      <c r="A18" s="2" t="s">
        <v>101</v>
      </c>
      <c r="B18" s="23">
        <v>2018</v>
      </c>
      <c r="C18" s="161">
        <v>10152</v>
      </c>
      <c r="D18" s="16">
        <v>72.48</v>
      </c>
      <c r="E18" s="16">
        <v>14.75</v>
      </c>
      <c r="F18" s="16">
        <v>7.04</v>
      </c>
      <c r="G18" s="16">
        <v>5.7299999999999995</v>
      </c>
    </row>
    <row r="19" spans="1:7" x14ac:dyDescent="0.35">
      <c r="A19" s="8" t="s">
        <v>286</v>
      </c>
      <c r="B19" s="15"/>
      <c r="C19" s="15"/>
      <c r="D19" s="15"/>
      <c r="E19" s="15"/>
      <c r="F19" s="15"/>
    </row>
    <row r="20" spans="1:7" x14ac:dyDescent="0.35">
      <c r="A20" s="5" t="s">
        <v>697</v>
      </c>
      <c r="B20" s="38"/>
      <c r="C20" s="38"/>
      <c r="D20" s="38"/>
      <c r="E20" s="38"/>
      <c r="F20" s="38"/>
    </row>
    <row r="21" spans="1:7" x14ac:dyDescent="0.35">
      <c r="A21" s="5" t="s">
        <v>698</v>
      </c>
    </row>
    <row r="22" spans="1:7" x14ac:dyDescent="0.35">
      <c r="A22" s="5" t="s">
        <v>670</v>
      </c>
    </row>
    <row r="23" spans="1:7" x14ac:dyDescent="0.35">
      <c r="A23" s="5" t="s">
        <v>694</v>
      </c>
    </row>
    <row r="45" ht="15" customHeight="1"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0CD7-8F65-4BBE-AC15-E4012368B84C}">
  <sheetPr codeName="Sheet6"/>
  <dimension ref="A1:S45"/>
  <sheetViews>
    <sheetView zoomScaleNormal="100" workbookViewId="0"/>
  </sheetViews>
  <sheetFormatPr defaultColWidth="9.1796875" defaultRowHeight="15.5" x14ac:dyDescent="0.35"/>
  <cols>
    <col min="1" max="1" width="38.1796875" style="5" customWidth="1"/>
    <col min="2" max="2" width="31.7265625" style="5" customWidth="1"/>
    <col min="3" max="3" width="40.7265625" style="5" customWidth="1"/>
    <col min="4" max="16384" width="9.1796875" style="5"/>
  </cols>
  <sheetData>
    <row r="1" spans="1:6" x14ac:dyDescent="0.35">
      <c r="A1" s="5" t="s">
        <v>695</v>
      </c>
    </row>
    <row r="3" spans="1:6" x14ac:dyDescent="0.35">
      <c r="A3" s="2" t="s">
        <v>102</v>
      </c>
      <c r="B3" s="2" t="s">
        <v>103</v>
      </c>
      <c r="C3" s="2" t="s">
        <v>104</v>
      </c>
      <c r="F3" s="8"/>
    </row>
    <row r="4" spans="1:6" ht="31" x14ac:dyDescent="0.35">
      <c r="A4" s="65" t="s">
        <v>105</v>
      </c>
      <c r="B4" s="2" t="s">
        <v>106</v>
      </c>
      <c r="C4" s="2" t="s">
        <v>107</v>
      </c>
      <c r="F4" s="8"/>
    </row>
    <row r="5" spans="1:6" ht="31" x14ac:dyDescent="0.35">
      <c r="A5" s="65" t="s">
        <v>108</v>
      </c>
      <c r="B5" s="2" t="s">
        <v>109</v>
      </c>
      <c r="C5" s="2" t="s">
        <v>110</v>
      </c>
      <c r="F5" s="8"/>
    </row>
    <row r="6" spans="1:6" x14ac:dyDescent="0.35">
      <c r="A6" s="8" t="s">
        <v>144</v>
      </c>
      <c r="F6" s="8"/>
    </row>
    <row r="7" spans="1:6" x14ac:dyDescent="0.35">
      <c r="A7" s="5" t="s">
        <v>563</v>
      </c>
    </row>
    <row r="8" spans="1:6" x14ac:dyDescent="0.35">
      <c r="A8" s="5" t="s">
        <v>564</v>
      </c>
    </row>
    <row r="9" spans="1:6" x14ac:dyDescent="0.35">
      <c r="A9" s="142" t="s">
        <v>565</v>
      </c>
    </row>
    <row r="10" spans="1:6" x14ac:dyDescent="0.35">
      <c r="A10" s="142" t="s">
        <v>566</v>
      </c>
    </row>
    <row r="11" spans="1:6" x14ac:dyDescent="0.35">
      <c r="A11" s="142" t="s">
        <v>567</v>
      </c>
    </row>
    <row r="12" spans="1:6" x14ac:dyDescent="0.35">
      <c r="A12" s="5" t="s">
        <v>670</v>
      </c>
    </row>
    <row r="13" spans="1:6" x14ac:dyDescent="0.35">
      <c r="A13" s="5" t="s">
        <v>696</v>
      </c>
    </row>
    <row r="20" spans="2:2" x14ac:dyDescent="0.35">
      <c r="B20" s="8"/>
    </row>
    <row r="45" spans="5:19" x14ac:dyDescent="0.35">
      <c r="E45" s="174"/>
      <c r="F45" s="175"/>
      <c r="G45" s="175"/>
      <c r="H45" s="175"/>
      <c r="I45" s="175"/>
      <c r="J45" s="175"/>
      <c r="K45" s="175"/>
      <c r="L45" s="175"/>
      <c r="M45" s="175"/>
      <c r="N45" s="175"/>
      <c r="O45" s="175"/>
      <c r="P45" s="175"/>
      <c r="Q45" s="175"/>
      <c r="R45" s="175"/>
      <c r="S45" s="175"/>
    </row>
  </sheetData>
  <mergeCells count="1">
    <mergeCell ref="E45:S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BC2F-8EA7-4739-84EC-FD92C4158DC4}">
  <sheetPr codeName="Sheet7"/>
  <dimension ref="A1:S58"/>
  <sheetViews>
    <sheetView zoomScale="85" zoomScaleNormal="85" workbookViewId="0"/>
  </sheetViews>
  <sheetFormatPr defaultColWidth="9.1796875" defaultRowHeight="15.5" x14ac:dyDescent="0.35"/>
  <cols>
    <col min="1" max="1" width="10.26953125" style="5" customWidth="1"/>
    <col min="2" max="2" width="10" style="5" customWidth="1"/>
    <col min="3" max="3" width="12" style="5" customWidth="1"/>
    <col min="4" max="16384" width="9.1796875" style="5"/>
  </cols>
  <sheetData>
    <row r="1" spans="1:4" ht="18.75" customHeight="1" x14ac:dyDescent="0.35">
      <c r="A1" s="8" t="s">
        <v>693</v>
      </c>
    </row>
    <row r="3" spans="1:4" ht="48" customHeight="1" x14ac:dyDescent="0.35">
      <c r="A3" s="65" t="s">
        <v>111</v>
      </c>
      <c r="B3" s="65" t="s">
        <v>112</v>
      </c>
      <c r="C3" s="65" t="s">
        <v>113</v>
      </c>
    </row>
    <row r="4" spans="1:4" x14ac:dyDescent="0.35">
      <c r="A4" s="2">
        <v>2019</v>
      </c>
      <c r="B4" s="2" t="s">
        <v>76</v>
      </c>
      <c r="C4" s="2">
        <v>3857</v>
      </c>
      <c r="D4" s="8"/>
    </row>
    <row r="5" spans="1:4" x14ac:dyDescent="0.35">
      <c r="A5" s="2">
        <v>2019</v>
      </c>
      <c r="B5" s="2" t="s">
        <v>77</v>
      </c>
      <c r="C5" s="2">
        <v>3338</v>
      </c>
    </row>
    <row r="6" spans="1:4" x14ac:dyDescent="0.35">
      <c r="A6" s="2">
        <v>2019</v>
      </c>
      <c r="B6" s="2" t="s">
        <v>78</v>
      </c>
      <c r="C6" s="2">
        <v>3701</v>
      </c>
    </row>
    <row r="7" spans="1:4" x14ac:dyDescent="0.35">
      <c r="A7" s="2">
        <v>2019</v>
      </c>
      <c r="B7" s="2" t="s">
        <v>79</v>
      </c>
      <c r="C7" s="2">
        <v>3636</v>
      </c>
    </row>
    <row r="8" spans="1:4" x14ac:dyDescent="0.35">
      <c r="A8" s="2">
        <v>2019</v>
      </c>
      <c r="B8" s="2" t="s">
        <v>80</v>
      </c>
      <c r="C8" s="2">
        <v>3736</v>
      </c>
    </row>
    <row r="9" spans="1:4" x14ac:dyDescent="0.35">
      <c r="A9" s="2">
        <v>2019</v>
      </c>
      <c r="B9" s="2" t="s">
        <v>81</v>
      </c>
      <c r="C9" s="2">
        <v>3438</v>
      </c>
    </row>
    <row r="10" spans="1:4" x14ac:dyDescent="0.35">
      <c r="A10" s="2">
        <v>2019</v>
      </c>
      <c r="B10" s="2" t="s">
        <v>82</v>
      </c>
      <c r="C10" s="2">
        <v>3613</v>
      </c>
    </row>
    <row r="11" spans="1:4" x14ac:dyDescent="0.35">
      <c r="A11" s="2">
        <v>2019</v>
      </c>
      <c r="B11" s="2" t="s">
        <v>83</v>
      </c>
      <c r="C11" s="2">
        <v>3606</v>
      </c>
    </row>
    <row r="12" spans="1:4" x14ac:dyDescent="0.35">
      <c r="A12" s="2">
        <v>2019</v>
      </c>
      <c r="B12" s="2" t="s">
        <v>84</v>
      </c>
      <c r="C12" s="2">
        <v>3510</v>
      </c>
    </row>
    <row r="13" spans="1:4" x14ac:dyDescent="0.35">
      <c r="A13" s="2">
        <v>2019</v>
      </c>
      <c r="B13" s="2" t="s">
        <v>85</v>
      </c>
      <c r="C13" s="2">
        <v>3784</v>
      </c>
    </row>
    <row r="14" spans="1:4" x14ac:dyDescent="0.35">
      <c r="A14" s="2">
        <v>2019</v>
      </c>
      <c r="B14" s="2" t="s">
        <v>86</v>
      </c>
      <c r="C14" s="2">
        <v>3828</v>
      </c>
    </row>
    <row r="15" spans="1:4" x14ac:dyDescent="0.35">
      <c r="A15" s="2">
        <v>2019</v>
      </c>
      <c r="B15" s="2" t="s">
        <v>87</v>
      </c>
      <c r="C15" s="2">
        <v>3906</v>
      </c>
    </row>
    <row r="16" spans="1:4" x14ac:dyDescent="0.35">
      <c r="A16" s="2">
        <v>2020</v>
      </c>
      <c r="B16" s="2" t="s">
        <v>76</v>
      </c>
      <c r="C16" s="2">
        <v>4008</v>
      </c>
    </row>
    <row r="17" spans="1:3" x14ac:dyDescent="0.35">
      <c r="A17" s="2">
        <v>2020</v>
      </c>
      <c r="B17" s="2" t="s">
        <v>77</v>
      </c>
      <c r="C17" s="2">
        <v>3561</v>
      </c>
    </row>
    <row r="18" spans="1:3" x14ac:dyDescent="0.35">
      <c r="A18" s="2">
        <v>2020</v>
      </c>
      <c r="B18" s="2" t="s">
        <v>78</v>
      </c>
      <c r="C18" s="2">
        <v>3856</v>
      </c>
    </row>
    <row r="19" spans="1:3" x14ac:dyDescent="0.35">
      <c r="A19" s="2">
        <v>2020</v>
      </c>
      <c r="B19" s="2" t="s">
        <v>79</v>
      </c>
      <c r="C19" s="2">
        <v>3995</v>
      </c>
    </row>
    <row r="20" spans="1:3" x14ac:dyDescent="0.35">
      <c r="A20" s="2">
        <v>2020</v>
      </c>
      <c r="B20" s="2" t="s">
        <v>80</v>
      </c>
      <c r="C20" s="2">
        <v>3801</v>
      </c>
    </row>
    <row r="21" spans="1:3" x14ac:dyDescent="0.35">
      <c r="A21" s="2">
        <v>2020</v>
      </c>
      <c r="B21" s="2" t="s">
        <v>81</v>
      </c>
      <c r="C21" s="2">
        <v>3556</v>
      </c>
    </row>
    <row r="22" spans="1:3" x14ac:dyDescent="0.35">
      <c r="A22" s="2">
        <v>2020</v>
      </c>
      <c r="B22" s="2" t="s">
        <v>82</v>
      </c>
      <c r="C22" s="2">
        <v>3719</v>
      </c>
    </row>
    <row r="23" spans="1:3" x14ac:dyDescent="0.35">
      <c r="A23" s="2">
        <v>2020</v>
      </c>
      <c r="B23" s="2" t="s">
        <v>83</v>
      </c>
      <c r="C23" s="2">
        <v>3699</v>
      </c>
    </row>
    <row r="24" spans="1:3" x14ac:dyDescent="0.35">
      <c r="A24" s="2">
        <v>2020</v>
      </c>
      <c r="B24" s="2" t="s">
        <v>84</v>
      </c>
      <c r="C24" s="2">
        <v>3715</v>
      </c>
    </row>
    <row r="25" spans="1:3" x14ac:dyDescent="0.35">
      <c r="A25" s="2">
        <v>2020</v>
      </c>
      <c r="B25" s="2" t="s">
        <v>85</v>
      </c>
      <c r="C25" s="2">
        <v>3969</v>
      </c>
    </row>
    <row r="26" spans="1:3" x14ac:dyDescent="0.35">
      <c r="A26" s="2">
        <v>2020</v>
      </c>
      <c r="B26" s="2" t="s">
        <v>86</v>
      </c>
      <c r="C26" s="2">
        <v>3892</v>
      </c>
    </row>
    <row r="27" spans="1:3" x14ac:dyDescent="0.35">
      <c r="A27" s="2">
        <v>2020</v>
      </c>
      <c r="B27" s="2" t="s">
        <v>87</v>
      </c>
      <c r="C27" s="2">
        <v>4144</v>
      </c>
    </row>
    <row r="28" spans="1:3" x14ac:dyDescent="0.35">
      <c r="A28" s="2">
        <v>2021</v>
      </c>
      <c r="B28" s="2" t="s">
        <v>76</v>
      </c>
      <c r="C28" s="2">
        <v>4055</v>
      </c>
    </row>
    <row r="29" spans="1:3" x14ac:dyDescent="0.35">
      <c r="A29" s="2">
        <v>2021</v>
      </c>
      <c r="B29" s="2" t="s">
        <v>77</v>
      </c>
      <c r="C29" s="2">
        <v>3413</v>
      </c>
    </row>
    <row r="30" spans="1:3" x14ac:dyDescent="0.35">
      <c r="A30" s="2">
        <v>2021</v>
      </c>
      <c r="B30" s="2" t="s">
        <v>78</v>
      </c>
      <c r="C30" s="2">
        <v>3573</v>
      </c>
    </row>
    <row r="31" spans="1:3" ht="15" customHeight="1" x14ac:dyDescent="0.35">
      <c r="A31" s="2">
        <v>2021</v>
      </c>
      <c r="B31" s="2" t="s">
        <v>79</v>
      </c>
      <c r="C31" s="2">
        <v>3630</v>
      </c>
    </row>
    <row r="32" spans="1:3" x14ac:dyDescent="0.35">
      <c r="A32" s="2">
        <v>2021</v>
      </c>
      <c r="B32" s="2" t="s">
        <v>80</v>
      </c>
      <c r="C32" s="2">
        <v>3675</v>
      </c>
    </row>
    <row r="33" spans="1:19" x14ac:dyDescent="0.35">
      <c r="A33" s="2">
        <v>2021</v>
      </c>
      <c r="B33" s="2" t="s">
        <v>81</v>
      </c>
      <c r="C33" s="2">
        <v>3338</v>
      </c>
    </row>
    <row r="34" spans="1:19" x14ac:dyDescent="0.35">
      <c r="A34" s="2">
        <v>2021</v>
      </c>
      <c r="B34" s="2" t="s">
        <v>82</v>
      </c>
      <c r="C34" s="2">
        <v>3384</v>
      </c>
      <c r="D34" s="8"/>
    </row>
    <row r="35" spans="1:19" x14ac:dyDescent="0.35">
      <c r="A35" s="2">
        <v>2021</v>
      </c>
      <c r="B35" s="2" t="s">
        <v>83</v>
      </c>
      <c r="C35" s="2">
        <v>3657</v>
      </c>
    </row>
    <row r="36" spans="1:19" ht="15" customHeight="1" x14ac:dyDescent="0.35">
      <c r="A36" s="2">
        <v>2021</v>
      </c>
      <c r="B36" s="2" t="s">
        <v>84</v>
      </c>
      <c r="C36" s="2">
        <v>3683</v>
      </c>
      <c r="F36" s="32"/>
      <c r="G36" s="32"/>
      <c r="H36" s="32"/>
      <c r="I36" s="32"/>
      <c r="J36" s="32"/>
      <c r="K36" s="32"/>
      <c r="L36" s="32"/>
      <c r="M36" s="32"/>
      <c r="N36" s="32"/>
      <c r="O36" s="32"/>
      <c r="P36" s="32"/>
      <c r="Q36" s="32"/>
      <c r="R36" s="32"/>
      <c r="S36" s="32"/>
    </row>
    <row r="37" spans="1:19" x14ac:dyDescent="0.35">
      <c r="A37" s="2">
        <v>2021</v>
      </c>
      <c r="B37" s="2" t="s">
        <v>85</v>
      </c>
      <c r="C37" s="2">
        <v>3768</v>
      </c>
      <c r="F37" s="32"/>
      <c r="G37" s="32"/>
      <c r="H37" s="32"/>
      <c r="I37" s="32"/>
      <c r="J37" s="32"/>
      <c r="K37" s="32"/>
      <c r="L37" s="32"/>
      <c r="M37" s="32"/>
      <c r="N37" s="32"/>
      <c r="O37" s="32"/>
      <c r="P37" s="32"/>
      <c r="Q37" s="32"/>
      <c r="R37" s="32"/>
      <c r="S37" s="32"/>
    </row>
    <row r="38" spans="1:19" ht="17.25" customHeight="1" x14ac:dyDescent="0.35">
      <c r="A38" s="2">
        <v>2021</v>
      </c>
      <c r="B38" s="2" t="s">
        <v>86</v>
      </c>
      <c r="C38" s="2">
        <v>3607</v>
      </c>
      <c r="E38" s="32"/>
      <c r="F38" s="32"/>
      <c r="G38" s="32"/>
      <c r="H38" s="32"/>
      <c r="I38" s="32"/>
      <c r="J38" s="32"/>
      <c r="K38" s="32"/>
      <c r="L38" s="32"/>
      <c r="M38" s="32"/>
      <c r="N38" s="32"/>
      <c r="O38" s="32"/>
      <c r="P38" s="32"/>
      <c r="Q38" s="32"/>
      <c r="R38" s="32"/>
      <c r="S38" s="32"/>
    </row>
    <row r="39" spans="1:19" x14ac:dyDescent="0.35">
      <c r="A39" s="2">
        <v>2021</v>
      </c>
      <c r="B39" s="2" t="s">
        <v>87</v>
      </c>
      <c r="C39" s="2">
        <v>3843</v>
      </c>
      <c r="E39" s="32"/>
      <c r="F39" s="32"/>
      <c r="G39" s="32"/>
      <c r="H39" s="32"/>
      <c r="I39" s="32"/>
      <c r="J39" s="32"/>
      <c r="K39" s="32"/>
      <c r="L39" s="32"/>
      <c r="M39" s="32"/>
      <c r="N39" s="32"/>
      <c r="O39" s="32"/>
      <c r="P39" s="32"/>
      <c r="Q39" s="32"/>
      <c r="R39" s="32"/>
      <c r="S39" s="32"/>
    </row>
    <row r="40" spans="1:19" x14ac:dyDescent="0.35">
      <c r="A40" s="2">
        <v>2022</v>
      </c>
      <c r="B40" s="2" t="s">
        <v>76</v>
      </c>
      <c r="C40" s="2">
        <v>4353</v>
      </c>
      <c r="E40" s="32"/>
      <c r="F40" s="32"/>
      <c r="G40" s="32"/>
      <c r="H40" s="32"/>
      <c r="I40" s="32"/>
      <c r="J40" s="32"/>
      <c r="K40" s="32"/>
      <c r="L40" s="32"/>
      <c r="M40" s="32"/>
      <c r="N40" s="32"/>
      <c r="O40" s="32"/>
      <c r="P40" s="32"/>
      <c r="Q40" s="32"/>
      <c r="R40" s="32"/>
      <c r="S40" s="32"/>
    </row>
    <row r="41" spans="1:19" x14ac:dyDescent="0.35">
      <c r="A41" s="2">
        <v>2022</v>
      </c>
      <c r="B41" s="2" t="s">
        <v>77</v>
      </c>
      <c r="C41" s="2">
        <v>3658</v>
      </c>
      <c r="E41" s="32"/>
      <c r="F41" s="32"/>
      <c r="G41" s="32"/>
      <c r="H41" s="32"/>
      <c r="I41" s="32"/>
      <c r="J41" s="32"/>
      <c r="K41" s="32"/>
      <c r="L41" s="32"/>
      <c r="M41" s="32"/>
      <c r="N41" s="32"/>
      <c r="O41" s="32"/>
      <c r="P41" s="32"/>
      <c r="Q41" s="32"/>
      <c r="R41" s="32"/>
      <c r="S41" s="32"/>
    </row>
    <row r="42" spans="1:19" x14ac:dyDescent="0.35">
      <c r="A42" s="2">
        <v>2022</v>
      </c>
      <c r="B42" s="2" t="s">
        <v>78</v>
      </c>
      <c r="C42" s="2">
        <v>3662</v>
      </c>
      <c r="E42" s="32"/>
      <c r="F42" s="32"/>
      <c r="G42" s="32"/>
      <c r="H42" s="32"/>
      <c r="I42" s="32"/>
      <c r="J42" s="32"/>
      <c r="K42" s="32"/>
      <c r="L42" s="32"/>
      <c r="M42" s="32"/>
      <c r="N42" s="32"/>
      <c r="O42" s="32"/>
      <c r="P42" s="32"/>
      <c r="Q42" s="32"/>
      <c r="R42" s="32"/>
      <c r="S42" s="32"/>
    </row>
    <row r="43" spans="1:19" x14ac:dyDescent="0.35">
      <c r="A43" s="2">
        <v>2022</v>
      </c>
      <c r="B43" s="2" t="s">
        <v>79</v>
      </c>
      <c r="C43" s="2">
        <v>3655</v>
      </c>
      <c r="E43" s="32"/>
      <c r="F43" s="32"/>
      <c r="G43" s="32"/>
      <c r="H43" s="32"/>
      <c r="I43" s="32"/>
      <c r="J43" s="32"/>
      <c r="K43" s="32"/>
      <c r="L43" s="32"/>
      <c r="M43" s="32"/>
      <c r="N43" s="32"/>
      <c r="O43" s="32"/>
      <c r="P43" s="32"/>
      <c r="Q43" s="32"/>
      <c r="R43" s="32"/>
      <c r="S43" s="32"/>
    </row>
    <row r="44" spans="1:19" x14ac:dyDescent="0.35">
      <c r="A44" s="2">
        <v>2022</v>
      </c>
      <c r="B44" s="2" t="s">
        <v>80</v>
      </c>
      <c r="C44" s="2">
        <v>3749</v>
      </c>
      <c r="E44" s="32"/>
      <c r="F44" s="32"/>
      <c r="G44" s="32"/>
      <c r="H44" s="32"/>
      <c r="I44" s="32"/>
      <c r="J44" s="32"/>
      <c r="K44" s="32"/>
      <c r="L44" s="32"/>
      <c r="M44" s="32"/>
      <c r="N44" s="32"/>
      <c r="O44" s="32"/>
      <c r="P44" s="32"/>
      <c r="Q44" s="32"/>
      <c r="R44" s="32"/>
      <c r="S44" s="32"/>
    </row>
    <row r="45" spans="1:19" x14ac:dyDescent="0.35">
      <c r="A45" s="2">
        <v>2022</v>
      </c>
      <c r="B45" s="2" t="s">
        <v>81</v>
      </c>
      <c r="C45" s="2">
        <v>3433</v>
      </c>
      <c r="E45" s="32"/>
      <c r="F45" s="32"/>
      <c r="G45" s="32"/>
      <c r="H45" s="32"/>
      <c r="I45" s="32"/>
      <c r="J45" s="32"/>
      <c r="K45" s="32"/>
      <c r="L45" s="32"/>
      <c r="M45" s="32"/>
      <c r="N45" s="32"/>
      <c r="O45" s="32"/>
      <c r="P45" s="32"/>
      <c r="Q45" s="32"/>
      <c r="R45" s="32"/>
      <c r="S45" s="32"/>
    </row>
    <row r="46" spans="1:19" x14ac:dyDescent="0.35">
      <c r="A46" s="2">
        <v>2022</v>
      </c>
      <c r="B46" s="2" t="s">
        <v>82</v>
      </c>
      <c r="C46" s="2">
        <v>3629</v>
      </c>
      <c r="E46" s="32"/>
      <c r="F46" s="32"/>
      <c r="G46" s="32"/>
      <c r="H46" s="32"/>
      <c r="I46" s="32"/>
      <c r="J46" s="32"/>
      <c r="K46" s="32"/>
      <c r="L46" s="32"/>
      <c r="M46" s="32"/>
      <c r="N46" s="32"/>
      <c r="O46" s="32"/>
      <c r="P46" s="32"/>
      <c r="Q46" s="32"/>
      <c r="R46" s="32"/>
      <c r="S46" s="32"/>
    </row>
    <row r="47" spans="1:19" x14ac:dyDescent="0.35">
      <c r="A47" s="2">
        <v>2022</v>
      </c>
      <c r="B47" s="2" t="s">
        <v>83</v>
      </c>
      <c r="C47" s="2">
        <v>3759</v>
      </c>
      <c r="E47" s="32"/>
      <c r="F47" s="32"/>
      <c r="G47" s="32"/>
      <c r="H47" s="32"/>
      <c r="I47" s="32"/>
      <c r="J47" s="32"/>
      <c r="K47" s="32"/>
      <c r="L47" s="32"/>
      <c r="M47" s="32"/>
      <c r="N47" s="32"/>
      <c r="O47" s="32"/>
      <c r="P47" s="32"/>
      <c r="Q47" s="32"/>
      <c r="R47" s="32"/>
      <c r="S47" s="32"/>
    </row>
    <row r="48" spans="1:19" x14ac:dyDescent="0.35">
      <c r="A48" s="2">
        <v>2022</v>
      </c>
      <c r="B48" s="2" t="s">
        <v>84</v>
      </c>
      <c r="C48" s="2">
        <v>3613</v>
      </c>
      <c r="E48" s="32"/>
      <c r="F48" s="32"/>
      <c r="G48" s="32"/>
      <c r="H48" s="32"/>
      <c r="I48" s="32"/>
      <c r="J48" s="32"/>
      <c r="K48" s="32"/>
      <c r="L48" s="32"/>
      <c r="M48" s="32"/>
      <c r="N48" s="32"/>
      <c r="O48" s="32"/>
      <c r="P48" s="32"/>
      <c r="Q48" s="32"/>
      <c r="R48" s="32"/>
      <c r="S48" s="32"/>
    </row>
    <row r="49" spans="1:19" x14ac:dyDescent="0.35">
      <c r="A49" s="2">
        <v>2022</v>
      </c>
      <c r="B49" s="2" t="s">
        <v>85</v>
      </c>
      <c r="C49" s="2">
        <v>3694</v>
      </c>
      <c r="E49" s="32"/>
      <c r="F49" s="32"/>
      <c r="G49" s="32"/>
      <c r="H49" s="32"/>
      <c r="I49" s="32"/>
      <c r="J49" s="32"/>
      <c r="K49" s="32"/>
      <c r="L49" s="32"/>
      <c r="M49" s="32"/>
      <c r="N49" s="32"/>
      <c r="O49" s="32"/>
      <c r="P49" s="32"/>
      <c r="Q49" s="32"/>
      <c r="R49" s="32"/>
      <c r="S49" s="32"/>
    </row>
    <row r="50" spans="1:19" x14ac:dyDescent="0.35">
      <c r="A50" s="2">
        <v>2022</v>
      </c>
      <c r="B50" s="2" t="s">
        <v>86</v>
      </c>
      <c r="C50" s="2">
        <v>3327</v>
      </c>
    </row>
    <row r="51" spans="1:19" x14ac:dyDescent="0.35">
      <c r="A51" s="2">
        <v>2022</v>
      </c>
      <c r="B51" s="2" t="s">
        <v>87</v>
      </c>
      <c r="C51" s="2">
        <v>3012</v>
      </c>
    </row>
    <row r="52" spans="1:19" x14ac:dyDescent="0.35">
      <c r="A52" s="8" t="s">
        <v>144</v>
      </c>
    </row>
    <row r="53" spans="1:19" x14ac:dyDescent="0.35">
      <c r="A53" s="5" t="s">
        <v>559</v>
      </c>
    </row>
    <row r="54" spans="1:19" x14ac:dyDescent="0.35">
      <c r="A54" s="5" t="s">
        <v>560</v>
      </c>
    </row>
    <row r="55" spans="1:19" x14ac:dyDescent="0.35">
      <c r="A55" s="116" t="s">
        <v>561</v>
      </c>
    </row>
    <row r="56" spans="1:19" x14ac:dyDescent="0.35">
      <c r="A56" s="116" t="s">
        <v>671</v>
      </c>
    </row>
    <row r="57" spans="1:19" x14ac:dyDescent="0.35">
      <c r="A57" s="116" t="s">
        <v>694</v>
      </c>
    </row>
    <row r="58" spans="1:19" x14ac:dyDescent="0.35">
      <c r="D58" s="3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971A-6B76-4224-ACF0-92ED8CC9E1FE}">
  <sheetPr codeName="Sheet8"/>
  <dimension ref="A1:T46"/>
  <sheetViews>
    <sheetView zoomScale="85" zoomScaleNormal="85" workbookViewId="0"/>
  </sheetViews>
  <sheetFormatPr defaultColWidth="9.1796875" defaultRowHeight="15.5" x14ac:dyDescent="0.35"/>
  <cols>
    <col min="1" max="1" width="9.1796875" style="5"/>
    <col min="2" max="2" width="12.7265625" style="5" customWidth="1"/>
    <col min="3" max="3" width="13.81640625" style="5" customWidth="1"/>
    <col min="4" max="16384" width="9.1796875" style="5"/>
  </cols>
  <sheetData>
    <row r="1" spans="1:3" x14ac:dyDescent="0.35">
      <c r="A1" s="5" t="s">
        <v>691</v>
      </c>
    </row>
    <row r="3" spans="1:3" ht="75" customHeight="1" x14ac:dyDescent="0.35">
      <c r="A3" s="66" t="s">
        <v>111</v>
      </c>
      <c r="B3" s="66" t="s">
        <v>112</v>
      </c>
      <c r="C3" s="66" t="s">
        <v>114</v>
      </c>
    </row>
    <row r="4" spans="1:3" x14ac:dyDescent="0.35">
      <c r="A4" s="2">
        <v>2020</v>
      </c>
      <c r="B4" s="2" t="s">
        <v>76</v>
      </c>
      <c r="C4" s="16">
        <v>3.9</v>
      </c>
    </row>
    <row r="5" spans="1:3" x14ac:dyDescent="0.35">
      <c r="A5" s="2">
        <v>2020</v>
      </c>
      <c r="B5" s="2" t="s">
        <v>77</v>
      </c>
      <c r="C5" s="16">
        <v>6.7</v>
      </c>
    </row>
    <row r="6" spans="1:3" x14ac:dyDescent="0.35">
      <c r="A6" s="2">
        <v>2020</v>
      </c>
      <c r="B6" s="2" t="s">
        <v>78</v>
      </c>
      <c r="C6" s="16">
        <v>4.2</v>
      </c>
    </row>
    <row r="7" spans="1:3" x14ac:dyDescent="0.35">
      <c r="A7" s="2">
        <v>2020</v>
      </c>
      <c r="B7" s="2" t="s">
        <v>79</v>
      </c>
      <c r="C7" s="16">
        <v>9.9</v>
      </c>
    </row>
    <row r="8" spans="1:3" x14ac:dyDescent="0.35">
      <c r="A8" s="2">
        <v>2020</v>
      </c>
      <c r="B8" s="2" t="s">
        <v>80</v>
      </c>
      <c r="C8" s="16">
        <v>1.7000000000000002</v>
      </c>
    </row>
    <row r="9" spans="1:3" x14ac:dyDescent="0.35">
      <c r="A9" s="2">
        <v>2020</v>
      </c>
      <c r="B9" s="2" t="s">
        <v>81</v>
      </c>
      <c r="C9" s="16">
        <v>3.4000000000000004</v>
      </c>
    </row>
    <row r="10" spans="1:3" x14ac:dyDescent="0.35">
      <c r="A10" s="2">
        <v>2020</v>
      </c>
      <c r="B10" s="2" t="s">
        <v>82</v>
      </c>
      <c r="C10" s="16">
        <v>2.9000000000000004</v>
      </c>
    </row>
    <row r="11" spans="1:3" x14ac:dyDescent="0.35">
      <c r="A11" s="2">
        <v>2020</v>
      </c>
      <c r="B11" s="2" t="s">
        <v>83</v>
      </c>
      <c r="C11" s="16">
        <v>2.6</v>
      </c>
    </row>
    <row r="12" spans="1:3" x14ac:dyDescent="0.35">
      <c r="A12" s="2">
        <v>2020</v>
      </c>
      <c r="B12" s="2" t="s">
        <v>84</v>
      </c>
      <c r="C12" s="16">
        <v>5.8000000000000007</v>
      </c>
    </row>
    <row r="13" spans="1:3" x14ac:dyDescent="0.35">
      <c r="A13" s="2">
        <v>2020</v>
      </c>
      <c r="B13" s="2" t="s">
        <v>85</v>
      </c>
      <c r="C13" s="16">
        <v>4.9000000000000004</v>
      </c>
    </row>
    <row r="14" spans="1:3" x14ac:dyDescent="0.35">
      <c r="A14" s="2">
        <v>2020</v>
      </c>
      <c r="B14" s="2" t="s">
        <v>86</v>
      </c>
      <c r="C14" s="16">
        <v>1.7000000000000002</v>
      </c>
    </row>
    <row r="15" spans="1:3" x14ac:dyDescent="0.35">
      <c r="A15" s="2">
        <v>2020</v>
      </c>
      <c r="B15" s="2" t="s">
        <v>87</v>
      </c>
      <c r="C15" s="16">
        <v>6.1</v>
      </c>
    </row>
    <row r="16" spans="1:3" x14ac:dyDescent="0.35">
      <c r="A16" s="2">
        <v>2021</v>
      </c>
      <c r="B16" s="2" t="s">
        <v>76</v>
      </c>
      <c r="C16" s="16">
        <v>5.0999999999999996</v>
      </c>
    </row>
    <row r="17" spans="1:20" x14ac:dyDescent="0.35">
      <c r="A17" s="2">
        <v>2021</v>
      </c>
      <c r="B17" s="2" t="s">
        <v>77</v>
      </c>
      <c r="C17" s="16">
        <v>2.1999999999999997</v>
      </c>
    </row>
    <row r="18" spans="1:20" x14ac:dyDescent="0.35">
      <c r="A18" s="2">
        <v>2021</v>
      </c>
      <c r="B18" s="2" t="s">
        <v>78</v>
      </c>
      <c r="C18" s="16">
        <v>-3.5000000000000004</v>
      </c>
      <c r="F18" s="174"/>
      <c r="G18" s="175"/>
      <c r="H18" s="175"/>
      <c r="I18" s="175"/>
      <c r="J18" s="175"/>
      <c r="K18" s="175"/>
      <c r="L18" s="175"/>
      <c r="M18" s="175"/>
      <c r="N18" s="175"/>
      <c r="O18" s="175"/>
      <c r="P18" s="175"/>
      <c r="Q18" s="175"/>
      <c r="R18" s="175"/>
      <c r="S18" s="175"/>
      <c r="T18" s="175"/>
    </row>
    <row r="19" spans="1:20" x14ac:dyDescent="0.35">
      <c r="A19" s="2">
        <v>2021</v>
      </c>
      <c r="B19" s="2" t="s">
        <v>79</v>
      </c>
      <c r="C19" s="16">
        <v>-0.2</v>
      </c>
    </row>
    <row r="20" spans="1:20" x14ac:dyDescent="0.35">
      <c r="A20" s="2">
        <v>2021</v>
      </c>
      <c r="B20" s="2" t="s">
        <v>80</v>
      </c>
      <c r="C20" s="16">
        <v>-1.6</v>
      </c>
    </row>
    <row r="21" spans="1:20" x14ac:dyDescent="0.35">
      <c r="A21" s="2">
        <v>2021</v>
      </c>
      <c r="B21" s="2" t="s">
        <v>81</v>
      </c>
      <c r="C21" s="16">
        <v>-2.9000000000000004</v>
      </c>
    </row>
    <row r="22" spans="1:20" x14ac:dyDescent="0.35">
      <c r="A22" s="2">
        <v>2021</v>
      </c>
      <c r="B22" s="2" t="s">
        <v>82</v>
      </c>
      <c r="C22" s="16">
        <v>-6.3</v>
      </c>
      <c r="F22" s="8"/>
    </row>
    <row r="23" spans="1:20" x14ac:dyDescent="0.35">
      <c r="A23" s="2">
        <v>2021</v>
      </c>
      <c r="B23" s="2" t="s">
        <v>83</v>
      </c>
      <c r="C23" s="16">
        <v>1.4000000000000001</v>
      </c>
    </row>
    <row r="24" spans="1:20" x14ac:dyDescent="0.35">
      <c r="A24" s="2">
        <v>2021</v>
      </c>
      <c r="B24" s="2" t="s">
        <v>84</v>
      </c>
      <c r="C24" s="16">
        <v>4.9000000000000004</v>
      </c>
    </row>
    <row r="25" spans="1:20" x14ac:dyDescent="0.35">
      <c r="A25" s="2">
        <v>2021</v>
      </c>
      <c r="B25" s="2" t="s">
        <v>85</v>
      </c>
      <c r="C25" s="16">
        <v>-0.4</v>
      </c>
    </row>
    <row r="26" spans="1:20" x14ac:dyDescent="0.35">
      <c r="A26" s="2">
        <v>2021</v>
      </c>
      <c r="B26" s="2" t="s">
        <v>86</v>
      </c>
      <c r="C26" s="16">
        <v>-5.8000000000000007</v>
      </c>
    </row>
    <row r="27" spans="1:20" ht="15" customHeight="1" x14ac:dyDescent="0.35">
      <c r="A27" s="2">
        <v>2021</v>
      </c>
      <c r="B27" s="2" t="s">
        <v>87</v>
      </c>
      <c r="C27" s="16">
        <v>-1.6</v>
      </c>
      <c r="H27" s="143"/>
      <c r="I27" s="137"/>
      <c r="J27" s="137"/>
      <c r="K27" s="137"/>
      <c r="L27" s="137"/>
      <c r="M27" s="137"/>
      <c r="N27" s="137"/>
      <c r="O27" s="137"/>
      <c r="P27" s="137"/>
      <c r="Q27" s="137"/>
      <c r="R27" s="137"/>
      <c r="S27" s="137"/>
    </row>
    <row r="28" spans="1:20" x14ac:dyDescent="0.35">
      <c r="A28" s="2">
        <v>2022</v>
      </c>
      <c r="B28" s="2" t="s">
        <v>76</v>
      </c>
      <c r="C28" s="16">
        <v>13</v>
      </c>
      <c r="H28" s="137"/>
      <c r="I28" s="137"/>
      <c r="J28" s="137"/>
      <c r="K28" s="137"/>
      <c r="L28" s="137"/>
      <c r="M28" s="137"/>
      <c r="N28" s="137"/>
      <c r="O28" s="137"/>
      <c r="P28" s="137"/>
      <c r="Q28" s="137"/>
      <c r="R28" s="137"/>
      <c r="S28" s="137"/>
    </row>
    <row r="29" spans="1:20" x14ac:dyDescent="0.35">
      <c r="A29" s="2">
        <v>2022</v>
      </c>
      <c r="B29" s="2" t="s">
        <v>77</v>
      </c>
      <c r="C29" s="16">
        <v>9.6</v>
      </c>
      <c r="H29" s="137"/>
      <c r="I29" s="137"/>
      <c r="J29" s="137"/>
      <c r="K29" s="137"/>
      <c r="L29" s="137"/>
      <c r="M29" s="137"/>
      <c r="N29" s="137"/>
      <c r="O29" s="137"/>
      <c r="P29" s="137"/>
      <c r="Q29" s="137"/>
      <c r="R29" s="137"/>
      <c r="S29" s="137"/>
    </row>
    <row r="30" spans="1:20" x14ac:dyDescent="0.35">
      <c r="A30" s="2">
        <v>2022</v>
      </c>
      <c r="B30" s="2" t="s">
        <v>78</v>
      </c>
      <c r="C30" s="16">
        <v>-1.0999999999999999</v>
      </c>
      <c r="H30" s="137"/>
      <c r="I30" s="137"/>
      <c r="J30" s="137"/>
      <c r="K30" s="137"/>
      <c r="L30" s="137"/>
      <c r="M30" s="137"/>
      <c r="N30" s="137"/>
      <c r="O30" s="137"/>
      <c r="P30" s="137"/>
      <c r="Q30" s="137"/>
      <c r="R30" s="137"/>
      <c r="S30" s="137"/>
    </row>
    <row r="31" spans="1:20" x14ac:dyDescent="0.35">
      <c r="A31" s="2">
        <v>2022</v>
      </c>
      <c r="B31" s="2" t="s">
        <v>79</v>
      </c>
      <c r="C31" s="16">
        <v>0.5</v>
      </c>
      <c r="H31" s="137"/>
      <c r="I31" s="137"/>
      <c r="J31" s="137"/>
      <c r="K31" s="137"/>
      <c r="L31" s="137"/>
      <c r="M31" s="137"/>
      <c r="N31" s="137"/>
      <c r="O31" s="137"/>
      <c r="P31" s="137"/>
      <c r="Q31" s="137"/>
      <c r="R31" s="137"/>
      <c r="S31" s="137"/>
    </row>
    <row r="32" spans="1:20" x14ac:dyDescent="0.35">
      <c r="A32" s="2">
        <v>2022</v>
      </c>
      <c r="B32" s="2" t="s">
        <v>80</v>
      </c>
      <c r="C32" s="16">
        <v>0.3</v>
      </c>
      <c r="H32" s="137"/>
      <c r="I32" s="137"/>
      <c r="J32" s="137"/>
      <c r="K32" s="137"/>
      <c r="L32" s="137"/>
      <c r="M32" s="137"/>
      <c r="N32" s="137"/>
      <c r="O32" s="137"/>
      <c r="P32" s="137"/>
      <c r="Q32" s="137"/>
      <c r="R32" s="137"/>
      <c r="S32" s="137"/>
    </row>
    <row r="33" spans="1:20" x14ac:dyDescent="0.35">
      <c r="A33" s="2">
        <v>2022</v>
      </c>
      <c r="B33" s="2" t="s">
        <v>81</v>
      </c>
      <c r="C33" s="16">
        <v>-0.1</v>
      </c>
      <c r="H33" s="137"/>
      <c r="I33" s="137"/>
      <c r="J33" s="137"/>
      <c r="K33" s="137"/>
      <c r="L33" s="137"/>
      <c r="M33" s="137"/>
      <c r="N33" s="137"/>
      <c r="O33" s="137"/>
      <c r="P33" s="137"/>
      <c r="Q33" s="137"/>
      <c r="R33" s="137"/>
      <c r="S33" s="137"/>
    </row>
    <row r="34" spans="1:20" x14ac:dyDescent="0.35">
      <c r="A34" s="2">
        <v>2022</v>
      </c>
      <c r="B34" s="2" t="s">
        <v>82</v>
      </c>
      <c r="C34" s="16">
        <v>0.4</v>
      </c>
      <c r="H34" s="137"/>
      <c r="I34" s="137"/>
      <c r="J34" s="137"/>
      <c r="K34" s="137"/>
      <c r="L34" s="137"/>
      <c r="M34" s="137"/>
      <c r="N34" s="137"/>
      <c r="O34" s="137"/>
      <c r="P34" s="137"/>
      <c r="Q34" s="137"/>
      <c r="R34" s="137"/>
      <c r="S34" s="137"/>
    </row>
    <row r="35" spans="1:20" x14ac:dyDescent="0.35">
      <c r="A35" s="2">
        <v>2022</v>
      </c>
      <c r="B35" s="2" t="s">
        <v>83</v>
      </c>
      <c r="C35" s="16">
        <v>4.2</v>
      </c>
      <c r="H35" s="137"/>
      <c r="I35" s="137"/>
      <c r="J35" s="137"/>
      <c r="K35" s="137"/>
      <c r="L35" s="137"/>
      <c r="M35" s="137"/>
      <c r="N35" s="137"/>
      <c r="O35" s="137"/>
      <c r="P35" s="137"/>
      <c r="Q35" s="137"/>
      <c r="R35" s="137"/>
      <c r="S35" s="137"/>
    </row>
    <row r="36" spans="1:20" x14ac:dyDescent="0.35">
      <c r="A36" s="2">
        <v>2022</v>
      </c>
      <c r="B36" s="2" t="s">
        <v>84</v>
      </c>
      <c r="C36" s="16">
        <v>2.9000000000000004</v>
      </c>
      <c r="H36" s="137"/>
      <c r="I36" s="137"/>
      <c r="J36" s="137"/>
      <c r="K36" s="137"/>
      <c r="L36" s="137"/>
      <c r="M36" s="137"/>
      <c r="N36" s="137"/>
      <c r="O36" s="137"/>
      <c r="P36" s="137"/>
      <c r="Q36" s="137"/>
      <c r="R36" s="137"/>
      <c r="S36" s="137"/>
    </row>
    <row r="37" spans="1:20" x14ac:dyDescent="0.35">
      <c r="A37" s="2">
        <v>2022</v>
      </c>
      <c r="B37" s="2" t="s">
        <v>85</v>
      </c>
      <c r="C37" s="16">
        <v>-2.4</v>
      </c>
    </row>
    <row r="38" spans="1:20" x14ac:dyDescent="0.35">
      <c r="A38" s="2">
        <v>2022</v>
      </c>
      <c r="B38" s="2" t="s">
        <v>86</v>
      </c>
      <c r="C38" s="16">
        <v>-13</v>
      </c>
    </row>
    <row r="39" spans="1:20" x14ac:dyDescent="0.35">
      <c r="A39" s="2">
        <v>2022</v>
      </c>
      <c r="B39" s="2" t="s">
        <v>87</v>
      </c>
      <c r="C39" s="16">
        <v>-23</v>
      </c>
    </row>
    <row r="40" spans="1:20" x14ac:dyDescent="0.35">
      <c r="A40" s="8" t="s">
        <v>144</v>
      </c>
    </row>
    <row r="41" spans="1:20" x14ac:dyDescent="0.35">
      <c r="A41" s="5" t="s">
        <v>568</v>
      </c>
    </row>
    <row r="42" spans="1:20" x14ac:dyDescent="0.35">
      <c r="A42" s="5" t="s">
        <v>569</v>
      </c>
    </row>
    <row r="43" spans="1:20" x14ac:dyDescent="0.35">
      <c r="A43" s="116" t="s">
        <v>670</v>
      </c>
    </row>
    <row r="44" spans="1:20" x14ac:dyDescent="0.35">
      <c r="A44" s="116" t="s">
        <v>692</v>
      </c>
    </row>
    <row r="46" spans="1:20" x14ac:dyDescent="0.35">
      <c r="F46" s="174"/>
      <c r="G46" s="175"/>
      <c r="H46" s="175"/>
      <c r="I46" s="175"/>
      <c r="J46" s="175"/>
      <c r="K46" s="175"/>
      <c r="L46" s="175"/>
      <c r="M46" s="175"/>
      <c r="N46" s="175"/>
      <c r="O46" s="175"/>
      <c r="P46" s="175"/>
      <c r="Q46" s="175"/>
      <c r="R46" s="175"/>
      <c r="S46" s="175"/>
      <c r="T46" s="175"/>
    </row>
  </sheetData>
  <mergeCells count="2">
    <mergeCell ref="F18:T18"/>
    <mergeCell ref="F46:T4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B0B6-A092-4121-85C5-7CE89413F4B8}">
  <sheetPr codeName="Sheet9"/>
  <dimension ref="A1:S45"/>
  <sheetViews>
    <sheetView zoomScale="85" zoomScaleNormal="85" workbookViewId="0"/>
  </sheetViews>
  <sheetFormatPr defaultColWidth="9.1796875" defaultRowHeight="15.5" x14ac:dyDescent="0.35"/>
  <cols>
    <col min="1" max="1" width="10.453125" style="5" bestFit="1" customWidth="1"/>
    <col min="2" max="2" width="12.26953125" style="144" customWidth="1"/>
    <col min="3" max="3" width="18" style="5" customWidth="1"/>
    <col min="4" max="4" width="23.81640625" style="5" bestFit="1" customWidth="1"/>
    <col min="5" max="7" width="9.1796875" style="5"/>
    <col min="8" max="8" width="16.26953125" style="5" bestFit="1" customWidth="1"/>
    <col min="9" max="9" width="14.7265625" style="5" bestFit="1" customWidth="1"/>
    <col min="10" max="10" width="14.1796875" style="5" bestFit="1" customWidth="1"/>
    <col min="11" max="16384" width="9.1796875" style="5"/>
  </cols>
  <sheetData>
    <row r="1" spans="1:9" x14ac:dyDescent="0.35">
      <c r="A1" s="5" t="s">
        <v>689</v>
      </c>
    </row>
    <row r="3" spans="1:9" s="32" customFormat="1" ht="81.75" customHeight="1" x14ac:dyDescent="0.35">
      <c r="A3" s="66" t="s">
        <v>115</v>
      </c>
      <c r="B3" s="164" t="s">
        <v>116</v>
      </c>
      <c r="C3" s="66" t="s">
        <v>117</v>
      </c>
      <c r="D3" s="66" t="s">
        <v>118</v>
      </c>
      <c r="G3" s="8"/>
      <c r="H3" s="5"/>
      <c r="I3" s="5"/>
    </row>
    <row r="4" spans="1:9" x14ac:dyDescent="0.35">
      <c r="A4" s="145">
        <v>43466</v>
      </c>
      <c r="B4" s="146">
        <v>3857</v>
      </c>
      <c r="C4" s="23"/>
      <c r="D4" s="23"/>
    </row>
    <row r="5" spans="1:9" x14ac:dyDescent="0.35">
      <c r="A5" s="145">
        <v>43497</v>
      </c>
      <c r="B5" s="146">
        <v>3338</v>
      </c>
      <c r="C5" s="23"/>
      <c r="D5" s="23"/>
      <c r="F5" s="8"/>
    </row>
    <row r="6" spans="1:9" x14ac:dyDescent="0.35">
      <c r="A6" s="145">
        <v>43525</v>
      </c>
      <c r="B6" s="146">
        <v>3701</v>
      </c>
      <c r="C6" s="23"/>
      <c r="D6" s="23"/>
    </row>
    <row r="7" spans="1:9" x14ac:dyDescent="0.35">
      <c r="A7" s="145">
        <v>43556</v>
      </c>
      <c r="B7" s="146">
        <v>3636</v>
      </c>
      <c r="C7" s="23"/>
      <c r="D7" s="23"/>
    </row>
    <row r="8" spans="1:9" x14ac:dyDescent="0.35">
      <c r="A8" s="145">
        <v>43586</v>
      </c>
      <c r="B8" s="146">
        <v>3736</v>
      </c>
      <c r="C8" s="23"/>
      <c r="D8" s="23"/>
    </row>
    <row r="9" spans="1:9" x14ac:dyDescent="0.35">
      <c r="A9" s="145">
        <v>43617</v>
      </c>
      <c r="B9" s="146">
        <v>3438</v>
      </c>
      <c r="C9" s="23"/>
      <c r="D9" s="23"/>
    </row>
    <row r="10" spans="1:9" x14ac:dyDescent="0.35">
      <c r="A10" s="145">
        <v>43647</v>
      </c>
      <c r="B10" s="146">
        <v>3613</v>
      </c>
      <c r="C10" s="23"/>
      <c r="D10" s="23"/>
    </row>
    <row r="11" spans="1:9" x14ac:dyDescent="0.35">
      <c r="A11" s="145">
        <v>43678</v>
      </c>
      <c r="B11" s="146">
        <v>3606</v>
      </c>
      <c r="C11" s="23"/>
      <c r="D11" s="23"/>
    </row>
    <row r="12" spans="1:9" x14ac:dyDescent="0.35">
      <c r="A12" s="145">
        <v>43709</v>
      </c>
      <c r="B12" s="146">
        <v>3510</v>
      </c>
      <c r="C12" s="23"/>
      <c r="D12" s="23"/>
    </row>
    <row r="13" spans="1:9" x14ac:dyDescent="0.35">
      <c r="A13" s="145">
        <v>43739</v>
      </c>
      <c r="B13" s="146">
        <v>3784</v>
      </c>
      <c r="C13" s="23"/>
      <c r="D13" s="23"/>
    </row>
    <row r="14" spans="1:9" x14ac:dyDescent="0.35">
      <c r="A14" s="145">
        <v>43770</v>
      </c>
      <c r="B14" s="146">
        <v>3828</v>
      </c>
      <c r="C14" s="23"/>
      <c r="D14" s="23"/>
    </row>
    <row r="15" spans="1:9" x14ac:dyDescent="0.35">
      <c r="A15" s="145">
        <v>43800</v>
      </c>
      <c r="B15" s="146">
        <v>3906</v>
      </c>
      <c r="C15" s="23"/>
      <c r="D15" s="23"/>
    </row>
    <row r="16" spans="1:9" x14ac:dyDescent="0.35">
      <c r="A16" s="145">
        <v>43831</v>
      </c>
      <c r="B16" s="146">
        <v>4008</v>
      </c>
      <c r="C16" s="147">
        <v>3956.3718043510999</v>
      </c>
      <c r="D16" s="147">
        <v>3736.0675086323299</v>
      </c>
    </row>
    <row r="17" spans="1:7" x14ac:dyDescent="0.35">
      <c r="A17" s="145">
        <v>43862</v>
      </c>
      <c r="B17" s="146">
        <v>3561</v>
      </c>
      <c r="C17" s="147">
        <v>3955.6927804761699</v>
      </c>
      <c r="D17" s="147">
        <v>3735.4697743434099</v>
      </c>
    </row>
    <row r="18" spans="1:7" x14ac:dyDescent="0.35">
      <c r="A18" s="145">
        <v>43891</v>
      </c>
      <c r="B18" s="146">
        <v>3856</v>
      </c>
      <c r="C18" s="147">
        <v>3977.1954095920601</v>
      </c>
      <c r="D18" s="147">
        <v>3700.2397645373899</v>
      </c>
    </row>
    <row r="19" spans="1:7" x14ac:dyDescent="0.35">
      <c r="A19" s="145">
        <v>43922</v>
      </c>
      <c r="B19" s="146">
        <v>3995</v>
      </c>
      <c r="C19" s="147">
        <v>3923.7387764149498</v>
      </c>
      <c r="D19" s="147">
        <v>3680.4412851270599</v>
      </c>
    </row>
    <row r="20" spans="1:7" x14ac:dyDescent="0.35">
      <c r="A20" s="145">
        <v>43952</v>
      </c>
      <c r="B20" s="146">
        <v>3801</v>
      </c>
      <c r="C20" s="147">
        <v>3837.3115081704</v>
      </c>
      <c r="D20" s="147">
        <v>3661.8782895111999</v>
      </c>
    </row>
    <row r="21" spans="1:7" x14ac:dyDescent="0.35">
      <c r="A21" s="145">
        <v>43983</v>
      </c>
      <c r="B21" s="146">
        <v>3556</v>
      </c>
      <c r="C21" s="147">
        <v>3852.1283954410201</v>
      </c>
      <c r="D21" s="147">
        <v>3684.5372236649901</v>
      </c>
    </row>
    <row r="22" spans="1:7" x14ac:dyDescent="0.35">
      <c r="A22" s="145">
        <v>44013</v>
      </c>
      <c r="B22" s="146">
        <v>3719</v>
      </c>
      <c r="C22" s="147">
        <v>3877.1744300600899</v>
      </c>
      <c r="D22" s="147">
        <v>3709.89827712336</v>
      </c>
    </row>
    <row r="23" spans="1:7" x14ac:dyDescent="0.35">
      <c r="A23" s="145">
        <v>44044</v>
      </c>
      <c r="B23" s="146">
        <v>3699</v>
      </c>
      <c r="C23" s="147">
        <v>3941.6888306032802</v>
      </c>
      <c r="D23" s="147">
        <v>3759.1307874997201</v>
      </c>
    </row>
    <row r="24" spans="1:7" x14ac:dyDescent="0.35">
      <c r="A24" s="145">
        <v>44075</v>
      </c>
      <c r="B24" s="146">
        <v>3715</v>
      </c>
      <c r="C24" s="147">
        <v>4009.6390937250999</v>
      </c>
      <c r="D24" s="147">
        <v>3795.8726716702399</v>
      </c>
    </row>
    <row r="25" spans="1:7" x14ac:dyDescent="0.35">
      <c r="A25" s="145">
        <v>44105</v>
      </c>
      <c r="B25" s="146">
        <v>3969</v>
      </c>
      <c r="C25" s="147">
        <v>4069.45071889772</v>
      </c>
      <c r="D25" s="147">
        <v>3842.6844367194399</v>
      </c>
    </row>
    <row r="26" spans="1:7" x14ac:dyDescent="0.35">
      <c r="A26" s="145">
        <v>44136</v>
      </c>
      <c r="B26" s="146">
        <v>3892</v>
      </c>
      <c r="C26" s="147">
        <v>4035.6502503321299</v>
      </c>
      <c r="D26" s="147">
        <v>3788.8818959200198</v>
      </c>
    </row>
    <row r="27" spans="1:7" x14ac:dyDescent="0.35">
      <c r="A27" s="145">
        <v>44166</v>
      </c>
      <c r="B27" s="146">
        <v>4144</v>
      </c>
      <c r="C27" s="147">
        <v>4068.1473102096002</v>
      </c>
      <c r="D27" s="147">
        <v>3820.42138403742</v>
      </c>
    </row>
    <row r="28" spans="1:7" x14ac:dyDescent="0.35">
      <c r="A28" s="145">
        <v>44197</v>
      </c>
      <c r="B28" s="146">
        <v>4055</v>
      </c>
      <c r="C28" s="147">
        <v>3956.3718043510999</v>
      </c>
      <c r="D28" s="147">
        <v>3736.0675086323299</v>
      </c>
    </row>
    <row r="29" spans="1:7" x14ac:dyDescent="0.35">
      <c r="A29" s="145">
        <v>44228</v>
      </c>
      <c r="B29" s="146">
        <v>3413</v>
      </c>
      <c r="C29" s="147">
        <v>3955.6927804761699</v>
      </c>
      <c r="D29" s="147">
        <v>3735.4697743434099</v>
      </c>
    </row>
    <row r="30" spans="1:7" x14ac:dyDescent="0.35">
      <c r="A30" s="145">
        <v>44256</v>
      </c>
      <c r="B30" s="146">
        <v>3573</v>
      </c>
      <c r="C30" s="147">
        <v>3977.1954095920601</v>
      </c>
      <c r="D30" s="147">
        <v>3700.2397645373899</v>
      </c>
    </row>
    <row r="31" spans="1:7" x14ac:dyDescent="0.35">
      <c r="A31" s="145">
        <v>44287</v>
      </c>
      <c r="B31" s="146">
        <v>3630</v>
      </c>
      <c r="C31" s="147">
        <v>3923.7387764149498</v>
      </c>
      <c r="D31" s="147">
        <v>3680.4412851270599</v>
      </c>
      <c r="G31" s="148"/>
    </row>
    <row r="32" spans="1:7" x14ac:dyDescent="0.35">
      <c r="A32" s="145">
        <v>44317</v>
      </c>
      <c r="B32" s="146">
        <v>3675</v>
      </c>
      <c r="C32" s="147">
        <v>3837.3115081704</v>
      </c>
      <c r="D32" s="147">
        <v>3661.8782895111999</v>
      </c>
    </row>
    <row r="33" spans="1:19" x14ac:dyDescent="0.35">
      <c r="A33" s="145">
        <v>44348</v>
      </c>
      <c r="B33" s="146">
        <v>3338</v>
      </c>
      <c r="C33" s="147">
        <v>3852.1283954410201</v>
      </c>
      <c r="D33" s="147">
        <v>3684.5372236649901</v>
      </c>
    </row>
    <row r="34" spans="1:19" ht="15" customHeight="1" x14ac:dyDescent="0.35">
      <c r="A34" s="145">
        <v>44378</v>
      </c>
      <c r="B34" s="146">
        <v>3384</v>
      </c>
      <c r="C34" s="147">
        <v>3877.1744300600899</v>
      </c>
      <c r="D34" s="147">
        <v>3709.89827712336</v>
      </c>
      <c r="G34" s="32"/>
      <c r="H34" s="88"/>
      <c r="I34" s="88"/>
      <c r="J34" s="88"/>
      <c r="K34" s="88"/>
      <c r="L34" s="88"/>
      <c r="M34" s="88"/>
      <c r="N34" s="88"/>
      <c r="O34" s="88"/>
      <c r="P34" s="88"/>
      <c r="Q34" s="88"/>
      <c r="R34" s="88"/>
      <c r="S34" s="88"/>
    </row>
    <row r="35" spans="1:19" x14ac:dyDescent="0.35">
      <c r="A35" s="145">
        <v>44409</v>
      </c>
      <c r="B35" s="146">
        <v>3657</v>
      </c>
      <c r="C35" s="147">
        <v>3941.6888306032802</v>
      </c>
      <c r="D35" s="147">
        <v>3759.1307874997201</v>
      </c>
      <c r="G35" s="88"/>
      <c r="H35" s="88"/>
      <c r="I35" s="88"/>
      <c r="J35" s="88"/>
      <c r="K35" s="88"/>
      <c r="L35" s="88"/>
      <c r="M35" s="88"/>
      <c r="N35" s="88"/>
      <c r="O35" s="88"/>
      <c r="P35" s="88"/>
      <c r="Q35" s="88"/>
      <c r="R35" s="88"/>
      <c r="S35" s="88"/>
    </row>
    <row r="36" spans="1:19" x14ac:dyDescent="0.35">
      <c r="A36" s="145">
        <v>44440</v>
      </c>
      <c r="B36" s="146">
        <v>3683</v>
      </c>
      <c r="C36" s="147">
        <v>4009.6390937250999</v>
      </c>
      <c r="D36" s="147">
        <v>3795.8726716702399</v>
      </c>
      <c r="G36" s="88"/>
      <c r="H36" s="88"/>
      <c r="I36" s="88"/>
      <c r="J36" s="88"/>
      <c r="K36" s="88"/>
      <c r="L36" s="88"/>
      <c r="M36" s="88"/>
      <c r="N36" s="88"/>
      <c r="O36" s="88"/>
      <c r="P36" s="88"/>
      <c r="Q36" s="88"/>
      <c r="R36" s="88"/>
      <c r="S36" s="88"/>
    </row>
    <row r="37" spans="1:19" x14ac:dyDescent="0.35">
      <c r="A37" s="145">
        <v>44470</v>
      </c>
      <c r="B37" s="146">
        <v>3768</v>
      </c>
      <c r="C37" s="147">
        <v>4067.8852342400501</v>
      </c>
      <c r="D37" s="147">
        <v>3840.0504804725501</v>
      </c>
      <c r="G37" s="88"/>
      <c r="H37" s="88"/>
      <c r="I37" s="88"/>
      <c r="J37" s="88"/>
      <c r="K37" s="88"/>
      <c r="L37" s="88"/>
      <c r="M37" s="88"/>
      <c r="N37" s="88"/>
      <c r="O37" s="88"/>
      <c r="P37" s="88"/>
      <c r="Q37" s="88"/>
      <c r="R37" s="88"/>
      <c r="S37" s="88"/>
    </row>
    <row r="38" spans="1:19" x14ac:dyDescent="0.35">
      <c r="A38" s="145">
        <v>44501</v>
      </c>
      <c r="B38" s="146">
        <v>3607</v>
      </c>
      <c r="C38" s="147">
        <v>4026.9795620791001</v>
      </c>
      <c r="D38" s="147">
        <v>3766.4348941550702</v>
      </c>
      <c r="G38" s="88"/>
      <c r="H38" s="88"/>
      <c r="I38" s="88"/>
      <c r="J38" s="88"/>
      <c r="K38" s="88"/>
      <c r="L38" s="88"/>
      <c r="M38" s="88"/>
      <c r="N38" s="88"/>
      <c r="O38" s="88"/>
      <c r="P38" s="88"/>
      <c r="Q38" s="88"/>
      <c r="R38" s="88"/>
      <c r="S38" s="88"/>
    </row>
    <row r="39" spans="1:19" x14ac:dyDescent="0.35">
      <c r="A39" s="145">
        <v>44531</v>
      </c>
      <c r="B39" s="146">
        <v>3843</v>
      </c>
      <c r="C39" s="147">
        <v>4021.2845696271702</v>
      </c>
      <c r="D39" s="147">
        <v>3757.8311833835101</v>
      </c>
      <c r="G39" s="88"/>
      <c r="H39" s="88"/>
      <c r="I39" s="88"/>
      <c r="J39" s="88"/>
      <c r="K39" s="88"/>
      <c r="L39" s="88"/>
      <c r="M39" s="88"/>
      <c r="N39" s="88"/>
      <c r="O39" s="88"/>
      <c r="P39" s="88"/>
      <c r="Q39" s="88"/>
      <c r="R39" s="88"/>
      <c r="S39" s="88"/>
    </row>
    <row r="40" spans="1:19" x14ac:dyDescent="0.35">
      <c r="A40" s="8" t="s">
        <v>144</v>
      </c>
    </row>
    <row r="41" spans="1:19" x14ac:dyDescent="0.35">
      <c r="A41" s="5" t="s">
        <v>570</v>
      </c>
    </row>
    <row r="42" spans="1:19" x14ac:dyDescent="0.35">
      <c r="A42" s="5" t="s">
        <v>571</v>
      </c>
    </row>
    <row r="43" spans="1:19" x14ac:dyDescent="0.35">
      <c r="A43" s="116" t="s">
        <v>572</v>
      </c>
    </row>
    <row r="44" spans="1:19" x14ac:dyDescent="0.35">
      <c r="A44" s="116" t="s">
        <v>670</v>
      </c>
    </row>
    <row r="45" spans="1:19" x14ac:dyDescent="0.35">
      <c r="A45" s="88" t="s">
        <v>690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CD03F73199343B7CC01E04030845D" ma:contentTypeVersion="13" ma:contentTypeDescription="Create a new document." ma:contentTypeScope="" ma:versionID="d120a16beb9b25472228fa16e5f32ed2">
  <xsd:schema xmlns:xsd="http://www.w3.org/2001/XMLSchema" xmlns:xs="http://www.w3.org/2001/XMLSchema" xmlns:p="http://schemas.microsoft.com/office/2006/metadata/properties" xmlns:ns2="556c51bf-87e3-45da-a2ba-3c6945c85d56" xmlns:ns3="86a45fac-2255-48f6-9cdd-1de26148ba5c" targetNamespace="http://schemas.microsoft.com/office/2006/metadata/properties" ma:root="true" ma:fieldsID="a0c9a1623305e059ccbf1c5538247767" ns2:_="" ns3:_="">
    <xsd:import namespace="556c51bf-87e3-45da-a2ba-3c6945c85d56"/>
    <xsd:import namespace="86a45fac-2255-48f6-9cdd-1de26148ba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c51bf-87e3-45da-a2ba-3c6945c85d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45fac-2255-48f6-9cdd-1de26148ba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8DE3A1-D1F2-42BC-8E95-B3342F5D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c51bf-87e3-45da-a2ba-3c6945c85d56"/>
    <ds:schemaRef ds:uri="86a45fac-2255-48f6-9cdd-1de26148b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F70E1-6644-44DB-8E78-6376F82A9186}">
  <ds:schemaRefs>
    <ds:schemaRef ds:uri="http://schemas.microsoft.com/sharepoint/v3/contenttype/forms"/>
  </ds:schemaRefs>
</ds:datastoreItem>
</file>

<file path=customXml/itemProps3.xml><?xml version="1.0" encoding="utf-8"?>
<ds:datastoreItem xmlns:ds="http://schemas.openxmlformats.org/officeDocument/2006/customXml" ds:itemID="{9DDEBCFD-7888-49C3-BB16-AF694AE50B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9</vt:i4>
      </vt:variant>
    </vt:vector>
  </HeadingPairs>
  <TitlesOfParts>
    <vt:vector size="45" baseType="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2.1</vt:lpstr>
      <vt:lpstr>Figure 2.2</vt:lpstr>
      <vt:lpstr>Figure 2.3</vt:lpstr>
      <vt:lpstr>Figure 2.4</vt:lpstr>
      <vt:lpstr>Figure 2.5A 2.5B</vt:lpstr>
      <vt:lpstr>Figure 2.6</vt:lpstr>
      <vt:lpstr>Figure 2.S1</vt:lpstr>
      <vt:lpstr>Figure 2.7</vt:lpstr>
      <vt:lpstr>Figure 3.1</vt:lpstr>
      <vt:lpstr>Figure 3.2</vt:lpstr>
      <vt:lpstr>Figure 3.3</vt:lpstr>
      <vt:lpstr>Figure 3.4</vt:lpstr>
      <vt:lpstr>Figures 3.5A 3.5B</vt:lpstr>
      <vt:lpstr>Figure 3.6</vt:lpstr>
      <vt:lpstr>Figure 3.S1</vt:lpstr>
      <vt:lpstr>Figure 3.7</vt:lpstr>
      <vt:lpstr>Figure 4.1</vt:lpstr>
      <vt:lpstr>Figure 4.S1</vt:lpstr>
      <vt:lpstr>Figure 4.2</vt:lpstr>
      <vt:lpstr>Figure 4.3</vt:lpstr>
      <vt:lpstr>Figure 4.4</vt:lpstr>
      <vt:lpstr>Figure 5.1</vt:lpstr>
      <vt:lpstr>Figure 5.2</vt:lpstr>
      <vt:lpstr>'Figure 3.7'!_Hlk160096296</vt:lpstr>
      <vt:lpstr>'Figure 2.7'!_Hlk81297340</vt:lpstr>
      <vt:lpstr>'Figure 1.13'!_Toc165576873</vt:lpstr>
      <vt:lpstr>'Figure 4.3'!_Toc167374984</vt:lpstr>
      <vt:lpstr>'Figure 4.S1'!_Toc184832199</vt:lpstr>
      <vt:lpstr>'Figure 2.1'!OLE_LINK1</vt:lpstr>
      <vt:lpstr>'Figure 4.4'!Print_Area</vt:lpstr>
      <vt:lpstr>'Figure 5.2'!Print_Area</vt:lpstr>
      <vt:lpstr>'Figures 3.5A 3.5B'!Print_Area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Samarasinghe, Himeshi</dc:creator>
  <cp:keywords/>
  <dc:description/>
  <cp:lastModifiedBy>Samarasinghe, Himeshi</cp:lastModifiedBy>
  <cp:revision/>
  <dcterms:created xsi:type="dcterms:W3CDTF">2024-05-15T17:43:10Z</dcterms:created>
  <dcterms:modified xsi:type="dcterms:W3CDTF">2025-03-21T20:13:43Z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0x0101002AFCD03F73199343B7CC01E04030845D</vt:lpwstr>
  </property>
</Properties>
</file>